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доставка воды 2015 с. Ягодный" sheetId="1" r:id="rId1"/>
  </sheets>
  <calcPr calcId="125725"/>
</workbook>
</file>

<file path=xl/calcChain.xml><?xml version="1.0" encoding="utf-8"?>
<calcChain xmlns="http://schemas.openxmlformats.org/spreadsheetml/2006/main">
  <c r="G74" i="1"/>
  <c r="I59"/>
  <c r="G52"/>
  <c r="G37"/>
  <c r="G34"/>
  <c r="I16"/>
  <c r="G16"/>
  <c r="G6"/>
  <c r="F59"/>
  <c r="E73"/>
  <c r="E71"/>
  <c r="D73"/>
  <c r="E72"/>
  <c r="D72"/>
  <c r="D71"/>
  <c r="E59"/>
  <c r="E35"/>
  <c r="E32"/>
  <c r="E16"/>
  <c r="E6"/>
  <c r="D60"/>
  <c r="D32"/>
  <c r="D35" s="1"/>
  <c r="D26"/>
  <c r="D20"/>
  <c r="D19"/>
  <c r="D16"/>
  <c r="D59" s="1"/>
  <c r="I58"/>
  <c r="I52"/>
  <c r="I47"/>
  <c r="I37"/>
  <c r="G32"/>
  <c r="G35" s="1"/>
  <c r="F32"/>
  <c r="F35" s="1"/>
  <c r="G26"/>
  <c r="F26"/>
  <c r="G20"/>
  <c r="F20"/>
  <c r="G19"/>
  <c r="F19"/>
  <c r="G59"/>
  <c r="H19" s="1"/>
  <c r="F16"/>
  <c r="H14"/>
  <c r="H13"/>
  <c r="H8"/>
  <c r="I6"/>
  <c r="H6"/>
  <c r="H16" l="1"/>
  <c r="I19"/>
  <c r="D70"/>
  <c r="G72"/>
  <c r="G71"/>
  <c r="G73" s="1"/>
  <c r="H58"/>
  <c r="H52"/>
  <c r="H47"/>
  <c r="H37"/>
  <c r="F72"/>
  <c r="F71"/>
  <c r="F73" s="1"/>
  <c r="I35"/>
  <c r="H35"/>
  <c r="F70"/>
  <c r="H32"/>
  <c r="I32"/>
  <c r="H59" l="1"/>
</calcChain>
</file>

<file path=xl/sharedStrings.xml><?xml version="1.0" encoding="utf-8"?>
<sst xmlns="http://schemas.openxmlformats.org/spreadsheetml/2006/main" count="175" uniqueCount="105">
  <si>
    <t xml:space="preserve">Расчет тарифа на подвоз воды  для потребителей </t>
  </si>
  <si>
    <t>№ п/п</t>
  </si>
  <si>
    <t>Показатели</t>
  </si>
  <si>
    <t>Ед.        изм.</t>
  </si>
  <si>
    <t xml:space="preserve">Расчет п/прият. </t>
  </si>
  <si>
    <t>Расчет экс.гр.</t>
  </si>
  <si>
    <t>Уд. вес   %</t>
  </si>
  <si>
    <t>Откло- нение</t>
  </si>
  <si>
    <t>Объем реализации</t>
  </si>
  <si>
    <t>тыс. м³</t>
  </si>
  <si>
    <t xml:space="preserve">в т. ч. </t>
  </si>
  <si>
    <t>жилищные организации</t>
  </si>
  <si>
    <t>«</t>
  </si>
  <si>
    <t>бюджетные организации</t>
  </si>
  <si>
    <t>из них:</t>
  </si>
  <si>
    <t>-местный бюджет</t>
  </si>
  <si>
    <t>-федеральный бюджет</t>
  </si>
  <si>
    <t>прочие потребители</t>
  </si>
  <si>
    <t>производственные нужды</t>
  </si>
  <si>
    <t>2</t>
  </si>
  <si>
    <t>Прямые расходы всего в т.ч.</t>
  </si>
  <si>
    <t>тыс.  руб.</t>
  </si>
  <si>
    <t>2.1</t>
  </si>
  <si>
    <t>Стоимость воды</t>
  </si>
  <si>
    <t xml:space="preserve">количество </t>
  </si>
  <si>
    <t xml:space="preserve">тариф </t>
  </si>
  <si>
    <t>руб.</t>
  </si>
  <si>
    <t>2.2.</t>
  </si>
  <si>
    <t>Топливо</t>
  </si>
  <si>
    <t>тыс.руб.</t>
  </si>
  <si>
    <t>дизтопливо</t>
  </si>
  <si>
    <t>т.л</t>
  </si>
  <si>
    <t>цена за единицу</t>
  </si>
  <si>
    <t>бензин</t>
  </si>
  <si>
    <t>моторное масло</t>
  </si>
  <si>
    <t>2.3.</t>
  </si>
  <si>
    <t>Электроэнергия</t>
  </si>
  <si>
    <t>т.кВтч</t>
  </si>
  <si>
    <t>2.4.</t>
  </si>
  <si>
    <t>Расходы на оплату труда основного производственного персонала</t>
  </si>
  <si>
    <t>Численность</t>
  </si>
  <si>
    <t>чел.</t>
  </si>
  <si>
    <t>средняя зарплата</t>
  </si>
  <si>
    <t>2.5.</t>
  </si>
  <si>
    <t>Отчисления на  социальные нужды</t>
  </si>
  <si>
    <t>2.6.</t>
  </si>
  <si>
    <t>Аренда</t>
  </si>
  <si>
    <t>2.8.</t>
  </si>
  <si>
    <t>Ремонт и техническое обслуживание основных средств</t>
  </si>
  <si>
    <t>в том числе:</t>
  </si>
  <si>
    <t>2.8.1.</t>
  </si>
  <si>
    <t>ремонт основных средств подрядным способом</t>
  </si>
  <si>
    <t>2.8.2.</t>
  </si>
  <si>
    <t>ремонт основных средств хозяйственным способом</t>
  </si>
  <si>
    <t>материалы</t>
  </si>
  <si>
    <t>заработная плата ремонтного персонала</t>
  </si>
  <si>
    <t>численность</t>
  </si>
  <si>
    <t>отчисления на соц.нужды</t>
  </si>
  <si>
    <t>2.8.3.</t>
  </si>
  <si>
    <t>материалы на текущее содержание</t>
  </si>
  <si>
    <t>2.9.</t>
  </si>
  <si>
    <t>Цеховые расходы</t>
  </si>
  <si>
    <t>в т.ч. заработная плата цехового персонала</t>
  </si>
  <si>
    <t>отчисления на соцнужды</t>
  </si>
  <si>
    <t>2.10.</t>
  </si>
  <si>
    <t>Общеэксплутационные расходы</t>
  </si>
  <si>
    <t>в т.ч. заработная плата АУП</t>
  </si>
  <si>
    <t>налог на землю</t>
  </si>
  <si>
    <t>2.11.</t>
  </si>
  <si>
    <t>Прочие расходы</t>
  </si>
  <si>
    <t>подтверждающий документ на уплату транспортного налога</t>
  </si>
  <si>
    <t>3.</t>
  </si>
  <si>
    <t>Итого себестоимость</t>
  </si>
  <si>
    <t>4.</t>
  </si>
  <si>
    <t>Прибыль</t>
  </si>
  <si>
    <t>4.1.</t>
  </si>
  <si>
    <t>прибыль на развитие производство</t>
  </si>
  <si>
    <t xml:space="preserve">из них: капитальные вложения </t>
  </si>
  <si>
    <t>4.2.</t>
  </si>
  <si>
    <t>Прибыль на социальное развитие</t>
  </si>
  <si>
    <t>4.3.</t>
  </si>
  <si>
    <t>Прибыль на поощрение</t>
  </si>
  <si>
    <t>4.4.</t>
  </si>
  <si>
    <t>Прибыль на прочие цели</t>
  </si>
  <si>
    <t>4.5.</t>
  </si>
  <si>
    <t>Налоги, сборы, платежи всего</t>
  </si>
  <si>
    <t>в т.ч. на прибыль</t>
  </si>
  <si>
    <t>на имущетво</t>
  </si>
  <si>
    <t>5.</t>
  </si>
  <si>
    <t>Рентабельность</t>
  </si>
  <si>
    <t>%</t>
  </si>
  <si>
    <t>6.</t>
  </si>
  <si>
    <t>Доходы</t>
  </si>
  <si>
    <t>7.</t>
  </si>
  <si>
    <t>Себестоимость 1м3</t>
  </si>
  <si>
    <t>8.</t>
  </si>
  <si>
    <t>Тариф</t>
  </si>
  <si>
    <t>9.</t>
  </si>
  <si>
    <t>Рост к дейст. тарифу</t>
  </si>
  <si>
    <t>Начальник отдела</t>
  </si>
  <si>
    <t>О.С.Шведова</t>
  </si>
  <si>
    <t xml:space="preserve">    на 2015 год</t>
  </si>
  <si>
    <t>ООО "ШелТЭК" в п. Ягодный Комсомольского муниципального района</t>
  </si>
  <si>
    <t>Учтено в тарифе на 2014 год</t>
  </si>
  <si>
    <t>Факт за 2013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</si>
</sst>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3" fillId="0" borderId="8" xfId="1" applyFont="1" applyBorder="1" applyAlignment="1">
      <alignment vertical="top" wrapText="1"/>
    </xf>
    <xf numFmtId="0" fontId="3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164" fontId="8" fillId="0" borderId="9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vertical="top" wrapText="1"/>
    </xf>
    <xf numFmtId="0" fontId="6" fillId="0" borderId="1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vertical="top" wrapText="1"/>
    </xf>
    <xf numFmtId="0" fontId="6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164" fontId="8" fillId="0" borderId="1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164" fontId="8" fillId="0" borderId="4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43" fontId="8" fillId="0" borderId="13" xfId="1" applyNumberFormat="1" applyFont="1" applyBorder="1" applyAlignment="1">
      <alignment horizontal="left" vertical="center" wrapText="1"/>
    </xf>
    <xf numFmtId="164" fontId="8" fillId="0" borderId="13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vertical="top" wrapText="1"/>
    </xf>
    <xf numFmtId="2" fontId="10" fillId="0" borderId="11" xfId="1" applyNumberFormat="1" applyFont="1" applyBorder="1" applyAlignment="1">
      <alignment horizontal="center" vertical="center" wrapText="1"/>
    </xf>
    <xf numFmtId="1" fontId="8" fillId="0" borderId="11" xfId="1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164" fontId="10" fillId="0" borderId="11" xfId="1" applyNumberFormat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164" fontId="9" fillId="0" borderId="11" xfId="1" applyNumberFormat="1" applyFont="1" applyBorder="1" applyAlignment="1">
      <alignment horizontal="center" vertical="center" wrapText="1"/>
    </xf>
    <xf numFmtId="164" fontId="9" fillId="0" borderId="12" xfId="1" applyNumberFormat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164" fontId="9" fillId="0" borderId="13" xfId="1" applyNumberFormat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2" fontId="8" fillId="0" borderId="1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5" xfId="1" applyFont="1" applyBorder="1" applyAlignment="1">
      <alignment vertical="top" wrapText="1"/>
    </xf>
    <xf numFmtId="0" fontId="3" fillId="0" borderId="1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12" fillId="0" borderId="0" xfId="1" applyFont="1"/>
    <xf numFmtId="0" fontId="6" fillId="0" borderId="8" xfId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0" fontId="1" fillId="0" borderId="0" xfId="1" applyFont="1"/>
    <xf numFmtId="0" fontId="3" fillId="0" borderId="4" xfId="1" applyFont="1" applyBorder="1" applyAlignment="1">
      <alignment horizontal="justify" vertical="top" wrapText="1"/>
    </xf>
    <xf numFmtId="1" fontId="8" fillId="0" borderId="4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justify" vertical="top" wrapText="1"/>
    </xf>
    <xf numFmtId="0" fontId="8" fillId="0" borderId="8" xfId="1" applyFont="1" applyBorder="1" applyAlignment="1">
      <alignment horizontal="center" vertical="center" wrapText="1"/>
    </xf>
    <xf numFmtId="2" fontId="8" fillId="0" borderId="8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justify" vertical="top" wrapText="1"/>
    </xf>
    <xf numFmtId="0" fontId="6" fillId="0" borderId="13" xfId="1" applyFont="1" applyBorder="1" applyAlignment="1">
      <alignment horizontal="justify" vertical="top" wrapText="1"/>
    </xf>
    <xf numFmtId="0" fontId="6" fillId="0" borderId="4" xfId="1" applyFont="1" applyBorder="1" applyAlignment="1">
      <alignment horizontal="justify" vertical="top" wrapText="1"/>
    </xf>
    <xf numFmtId="0" fontId="13" fillId="0" borderId="4" xfId="1" applyFont="1" applyBorder="1" applyAlignment="1">
      <alignment horizontal="left" vertical="center" wrapText="1"/>
    </xf>
    <xf numFmtId="2" fontId="8" fillId="0" borderId="4" xfId="1" applyNumberFormat="1" applyFont="1" applyBorder="1" applyAlignment="1">
      <alignment horizontal="center" vertical="center" wrapText="1"/>
    </xf>
    <xf numFmtId="2" fontId="14" fillId="0" borderId="4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1" fillId="0" borderId="15" xfId="1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164" fontId="9" fillId="0" borderId="16" xfId="1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2" fontId="8" fillId="0" borderId="11" xfId="1" applyNumberFormat="1" applyFont="1" applyBorder="1" applyAlignment="1">
      <alignment horizontal="center" vertical="center" wrapText="1"/>
    </xf>
    <xf numFmtId="9" fontId="8" fillId="0" borderId="3" xfId="1" applyNumberFormat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2" fontId="15" fillId="0" borderId="4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6" fontId="6" fillId="0" borderId="2" xfId="1" applyNumberFormat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top" wrapText="1"/>
    </xf>
    <xf numFmtId="0" fontId="1" fillId="0" borderId="2" xfId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wrapText="1"/>
    </xf>
    <xf numFmtId="0" fontId="5" fillId="0" borderId="7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J76"/>
  <sheetViews>
    <sheetView tabSelected="1" topLeftCell="A46" zoomScale="110" zoomScaleNormal="110" workbookViewId="0">
      <selection sqref="A1:I76"/>
    </sheetView>
  </sheetViews>
  <sheetFormatPr defaultRowHeight="12.75"/>
  <cols>
    <col min="1" max="1" width="4.140625" style="1" customWidth="1"/>
    <col min="2" max="2" width="25.140625" style="1" customWidth="1"/>
    <col min="3" max="3" width="7.85546875" style="1" customWidth="1"/>
    <col min="4" max="5" width="8" style="1" customWidth="1"/>
    <col min="6" max="6" width="9" style="1" customWidth="1"/>
    <col min="7" max="7" width="8.5703125" style="1" customWidth="1"/>
    <col min="8" max="8" width="7.85546875" style="1" customWidth="1"/>
    <col min="9" max="9" width="7.7109375" style="1" customWidth="1"/>
    <col min="10" max="16384" width="9.140625" style="1"/>
  </cols>
  <sheetData>
    <row r="1" spans="1:9" ht="15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15.75" customHeight="1">
      <c r="A2" s="104" t="s">
        <v>102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6" t="s">
        <v>101</v>
      </c>
      <c r="B3" s="106"/>
      <c r="C3" s="106"/>
      <c r="D3" s="106"/>
      <c r="E3" s="106"/>
      <c r="F3" s="106"/>
      <c r="G3" s="106"/>
      <c r="H3" s="106"/>
      <c r="I3" s="106"/>
    </row>
    <row r="4" spans="1:9" ht="15" customHeight="1">
      <c r="A4" s="107" t="s">
        <v>1</v>
      </c>
      <c r="B4" s="107" t="s">
        <v>2</v>
      </c>
      <c r="C4" s="107" t="s">
        <v>3</v>
      </c>
      <c r="D4" s="107" t="s">
        <v>103</v>
      </c>
      <c r="E4" s="107" t="s">
        <v>104</v>
      </c>
      <c r="F4" s="100" t="s">
        <v>4</v>
      </c>
      <c r="G4" s="109" t="s">
        <v>5</v>
      </c>
      <c r="H4" s="107" t="s">
        <v>6</v>
      </c>
      <c r="I4" s="110" t="s">
        <v>7</v>
      </c>
    </row>
    <row r="5" spans="1:9" ht="54" customHeight="1">
      <c r="A5" s="108"/>
      <c r="B5" s="108"/>
      <c r="C5" s="108"/>
      <c r="D5" s="108"/>
      <c r="E5" s="108"/>
      <c r="F5" s="100"/>
      <c r="G5" s="109"/>
      <c r="H5" s="108"/>
      <c r="I5" s="111"/>
    </row>
    <row r="6" spans="1:9">
      <c r="A6" s="93">
        <v>1</v>
      </c>
      <c r="B6" s="2" t="s">
        <v>8</v>
      </c>
      <c r="C6" s="3" t="s">
        <v>9</v>
      </c>
      <c r="D6" s="4">
        <v>3.25</v>
      </c>
      <c r="E6" s="3">
        <f>E8+E13+E14</f>
        <v>3.16</v>
      </c>
      <c r="F6" s="4">
        <v>3</v>
      </c>
      <c r="G6" s="4">
        <f>G8+G13+G14</f>
        <v>3.01</v>
      </c>
      <c r="H6" s="5">
        <f>H8+H9+H13+H14</f>
        <v>99.999999999999986</v>
      </c>
      <c r="I6" s="6">
        <f>G6-F6</f>
        <v>9.9999999999997868E-3</v>
      </c>
    </row>
    <row r="7" spans="1:9">
      <c r="A7" s="94"/>
      <c r="B7" s="7" t="s">
        <v>10</v>
      </c>
      <c r="C7" s="8"/>
      <c r="D7" s="9"/>
      <c r="E7" s="8"/>
      <c r="F7" s="9"/>
      <c r="G7" s="9"/>
      <c r="H7" s="9"/>
      <c r="I7" s="10"/>
    </row>
    <row r="8" spans="1:9">
      <c r="A8" s="94"/>
      <c r="B8" s="7" t="s">
        <v>11</v>
      </c>
      <c r="C8" s="8" t="s">
        <v>12</v>
      </c>
      <c r="D8" s="9">
        <v>2.7</v>
      </c>
      <c r="E8" s="8">
        <v>2.6</v>
      </c>
      <c r="F8" s="9">
        <v>2.8</v>
      </c>
      <c r="G8" s="9">
        <v>2.8</v>
      </c>
      <c r="H8" s="11">
        <f>G8/G6*100</f>
        <v>93.023255813953483</v>
      </c>
      <c r="I8" s="10">
        <v>0</v>
      </c>
    </row>
    <row r="9" spans="1:9">
      <c r="A9" s="94"/>
      <c r="B9" s="7" t="s">
        <v>13</v>
      </c>
      <c r="C9" s="8" t="s">
        <v>12</v>
      </c>
      <c r="D9" s="9"/>
      <c r="E9" s="8"/>
      <c r="F9" s="9"/>
      <c r="G9" s="9"/>
      <c r="H9" s="11"/>
      <c r="I9" s="10"/>
    </row>
    <row r="10" spans="1:9">
      <c r="A10" s="94"/>
      <c r="B10" s="7" t="s">
        <v>14</v>
      </c>
      <c r="C10" s="8"/>
      <c r="D10" s="9"/>
      <c r="E10" s="8"/>
      <c r="F10" s="9"/>
      <c r="G10" s="9"/>
      <c r="H10" s="11"/>
      <c r="I10" s="10"/>
    </row>
    <row r="11" spans="1:9">
      <c r="A11" s="94"/>
      <c r="B11" s="7" t="s">
        <v>15</v>
      </c>
      <c r="C11" s="8" t="s">
        <v>12</v>
      </c>
      <c r="D11" s="9"/>
      <c r="E11" s="8"/>
      <c r="F11" s="9"/>
      <c r="G11" s="9"/>
      <c r="H11" s="11"/>
      <c r="I11" s="10"/>
    </row>
    <row r="12" spans="1:9">
      <c r="A12" s="94"/>
      <c r="B12" s="7" t="s">
        <v>16</v>
      </c>
      <c r="C12" s="8" t="s">
        <v>12</v>
      </c>
      <c r="D12" s="9"/>
      <c r="E12" s="8"/>
      <c r="F12" s="9"/>
      <c r="G12" s="9"/>
      <c r="H12" s="11"/>
      <c r="I12" s="10"/>
    </row>
    <row r="13" spans="1:9">
      <c r="A13" s="94"/>
      <c r="B13" s="7" t="s">
        <v>17</v>
      </c>
      <c r="C13" s="8" t="s">
        <v>12</v>
      </c>
      <c r="D13" s="9">
        <v>0.5</v>
      </c>
      <c r="E13" s="8">
        <v>0.5</v>
      </c>
      <c r="F13" s="9">
        <v>0.2</v>
      </c>
      <c r="G13" s="9">
        <v>0.2</v>
      </c>
      <c r="H13" s="11">
        <f>G13/G6*100</f>
        <v>6.6445182724252501</v>
      </c>
      <c r="I13" s="10">
        <v>0</v>
      </c>
    </row>
    <row r="14" spans="1:9">
      <c r="A14" s="95"/>
      <c r="B14" s="12" t="s">
        <v>18</v>
      </c>
      <c r="C14" s="13" t="s">
        <v>12</v>
      </c>
      <c r="D14" s="14">
        <v>0.05</v>
      </c>
      <c r="E14" s="13">
        <v>0.06</v>
      </c>
      <c r="F14" s="14">
        <v>0.01</v>
      </c>
      <c r="G14" s="14">
        <v>0.01</v>
      </c>
      <c r="H14" s="11">
        <f>G14/G6*100</f>
        <v>0.33222591362126253</v>
      </c>
      <c r="I14" s="15">
        <v>0</v>
      </c>
    </row>
    <row r="15" spans="1:9" ht="25.5">
      <c r="A15" s="16" t="s">
        <v>19</v>
      </c>
      <c r="B15" s="17" t="s">
        <v>20</v>
      </c>
      <c r="C15" s="16" t="s">
        <v>21</v>
      </c>
      <c r="D15" s="19"/>
      <c r="E15" s="16"/>
      <c r="F15" s="18"/>
      <c r="G15" s="19"/>
      <c r="H15" s="20"/>
      <c r="I15" s="21"/>
    </row>
    <row r="16" spans="1:9">
      <c r="A16" s="93" t="s">
        <v>22</v>
      </c>
      <c r="B16" s="2" t="s">
        <v>23</v>
      </c>
      <c r="C16" s="3" t="s">
        <v>12</v>
      </c>
      <c r="D16" s="22">
        <f>D17*D18</f>
        <v>207.285</v>
      </c>
      <c r="E16" s="22">
        <f>E17*E18</f>
        <v>187.89360000000002</v>
      </c>
      <c r="F16" s="22">
        <f>F17*F18</f>
        <v>168.96</v>
      </c>
      <c r="G16" s="22">
        <f>G17*G18</f>
        <v>208.41239999999996</v>
      </c>
      <c r="H16" s="5">
        <f>G16/G59*100</f>
        <v>31.193923616803481</v>
      </c>
      <c r="I16" s="6">
        <f>G16-F16</f>
        <v>39.452399999999955</v>
      </c>
    </row>
    <row r="17" spans="1:9">
      <c r="A17" s="97"/>
      <c r="B17" s="7" t="s">
        <v>24</v>
      </c>
      <c r="C17" s="8" t="s">
        <v>9</v>
      </c>
      <c r="D17" s="9">
        <v>3.25</v>
      </c>
      <c r="E17" s="8">
        <v>3.16</v>
      </c>
      <c r="F17" s="9">
        <v>3</v>
      </c>
      <c r="G17" s="9">
        <v>3.01</v>
      </c>
      <c r="H17" s="11"/>
      <c r="I17" s="10"/>
    </row>
    <row r="18" spans="1:9">
      <c r="A18" s="98"/>
      <c r="B18" s="12" t="s">
        <v>25</v>
      </c>
      <c r="C18" s="13" t="s">
        <v>26</v>
      </c>
      <c r="D18" s="23">
        <v>63.78</v>
      </c>
      <c r="E18" s="13">
        <v>59.46</v>
      </c>
      <c r="F18" s="14">
        <v>56.32</v>
      </c>
      <c r="G18" s="23">
        <v>69.239999999999995</v>
      </c>
      <c r="H18" s="24"/>
      <c r="I18" s="15"/>
    </row>
    <row r="19" spans="1:9">
      <c r="A19" s="93" t="s">
        <v>27</v>
      </c>
      <c r="B19" s="2" t="s">
        <v>28</v>
      </c>
      <c r="C19" s="3" t="s">
        <v>29</v>
      </c>
      <c r="D19" s="22">
        <f>D20+D26</f>
        <v>177.01249999999999</v>
      </c>
      <c r="E19" s="3">
        <v>220</v>
      </c>
      <c r="F19" s="22">
        <f>F20+F26</f>
        <v>296.10144000000003</v>
      </c>
      <c r="G19" s="22">
        <f>G20+G26</f>
        <v>177.01249999999999</v>
      </c>
      <c r="H19" s="5">
        <f>G19/G59*100</f>
        <v>26.494174071309708</v>
      </c>
      <c r="I19" s="6">
        <f>G19-F19</f>
        <v>-119.08894000000004</v>
      </c>
    </row>
    <row r="20" spans="1:9">
      <c r="A20" s="94"/>
      <c r="B20" s="25" t="s">
        <v>30</v>
      </c>
      <c r="C20" s="8" t="s">
        <v>29</v>
      </c>
      <c r="D20" s="26">
        <f>D21*D22</f>
        <v>164.637</v>
      </c>
      <c r="E20" s="8"/>
      <c r="F20" s="26">
        <f>F21*F22</f>
        <v>276.00144</v>
      </c>
      <c r="G20" s="26">
        <f>G21*G22</f>
        <v>164.637</v>
      </c>
      <c r="H20" s="9"/>
      <c r="I20" s="10"/>
    </row>
    <row r="21" spans="1:9">
      <c r="A21" s="94"/>
      <c r="B21" s="7" t="s">
        <v>24</v>
      </c>
      <c r="C21" s="8" t="s">
        <v>31</v>
      </c>
      <c r="D21" s="9">
        <v>4.95</v>
      </c>
      <c r="E21" s="8"/>
      <c r="F21" s="27">
        <v>8.0419999999999998</v>
      </c>
      <c r="G21" s="9">
        <v>4.95</v>
      </c>
      <c r="H21" s="11"/>
      <c r="I21" s="10"/>
    </row>
    <row r="22" spans="1:9">
      <c r="A22" s="97"/>
      <c r="B22" s="7" t="s">
        <v>32</v>
      </c>
      <c r="C22" s="8" t="s">
        <v>26</v>
      </c>
      <c r="D22" s="9">
        <v>33.26</v>
      </c>
      <c r="E22" s="8"/>
      <c r="F22" s="9">
        <v>34.32</v>
      </c>
      <c r="G22" s="9">
        <v>33.26</v>
      </c>
      <c r="H22" s="10"/>
      <c r="I22" s="10"/>
    </row>
    <row r="23" spans="1:9">
      <c r="A23" s="97"/>
      <c r="B23" s="25" t="s">
        <v>33</v>
      </c>
      <c r="C23" s="8" t="s">
        <v>29</v>
      </c>
      <c r="D23" s="29"/>
      <c r="E23" s="8"/>
      <c r="F23" s="28"/>
      <c r="G23" s="29"/>
      <c r="H23" s="10"/>
      <c r="I23" s="10"/>
    </row>
    <row r="24" spans="1:9">
      <c r="A24" s="97"/>
      <c r="B24" s="7" t="s">
        <v>24</v>
      </c>
      <c r="C24" s="8" t="s">
        <v>31</v>
      </c>
      <c r="D24" s="9"/>
      <c r="E24" s="77"/>
      <c r="F24" s="10"/>
      <c r="G24" s="9"/>
      <c r="H24" s="10"/>
      <c r="I24" s="10"/>
    </row>
    <row r="25" spans="1:9">
      <c r="A25" s="97"/>
      <c r="B25" s="7" t="s">
        <v>32</v>
      </c>
      <c r="C25" s="8" t="s">
        <v>26</v>
      </c>
      <c r="D25" s="9"/>
      <c r="E25" s="77"/>
      <c r="F25" s="30"/>
      <c r="G25" s="9"/>
      <c r="H25" s="10"/>
      <c r="I25" s="10"/>
    </row>
    <row r="26" spans="1:9">
      <c r="A26" s="97"/>
      <c r="B26" s="25" t="s">
        <v>34</v>
      </c>
      <c r="C26" s="8" t="s">
        <v>29</v>
      </c>
      <c r="D26" s="26">
        <f>D27*D28</f>
        <v>12.375500000000001</v>
      </c>
      <c r="E26" s="77"/>
      <c r="F26" s="31">
        <f>F27*F28</f>
        <v>20.100000000000001</v>
      </c>
      <c r="G26" s="26">
        <f>G27*G28</f>
        <v>12.375500000000001</v>
      </c>
      <c r="H26" s="11"/>
      <c r="I26" s="10"/>
    </row>
    <row r="27" spans="1:9">
      <c r="A27" s="97"/>
      <c r="B27" s="7" t="s">
        <v>24</v>
      </c>
      <c r="C27" s="8" t="s">
        <v>31</v>
      </c>
      <c r="D27" s="9">
        <v>0.24751000000000001</v>
      </c>
      <c r="E27" s="77"/>
      <c r="F27" s="30">
        <v>0.40200000000000002</v>
      </c>
      <c r="G27" s="9">
        <v>0.24751000000000001</v>
      </c>
      <c r="H27" s="11"/>
      <c r="I27" s="10"/>
    </row>
    <row r="28" spans="1:9">
      <c r="A28" s="98"/>
      <c r="B28" s="12" t="s">
        <v>32</v>
      </c>
      <c r="C28" s="13" t="s">
        <v>26</v>
      </c>
      <c r="D28" s="14">
        <v>50</v>
      </c>
      <c r="E28" s="78"/>
      <c r="F28" s="32">
        <v>50</v>
      </c>
      <c r="G28" s="14">
        <v>50</v>
      </c>
      <c r="H28" s="24"/>
      <c r="I28" s="15"/>
    </row>
    <row r="29" spans="1:9">
      <c r="A29" s="101" t="s">
        <v>35</v>
      </c>
      <c r="B29" s="2" t="s">
        <v>36</v>
      </c>
      <c r="C29" s="3" t="s">
        <v>29</v>
      </c>
      <c r="D29" s="34"/>
      <c r="E29" s="79"/>
      <c r="F29" s="33"/>
      <c r="G29" s="34"/>
      <c r="H29" s="35"/>
      <c r="I29" s="21"/>
    </row>
    <row r="30" spans="1:9">
      <c r="A30" s="97"/>
      <c r="B30" s="7" t="s">
        <v>24</v>
      </c>
      <c r="C30" s="8" t="s">
        <v>37</v>
      </c>
      <c r="D30" s="36"/>
      <c r="E30" s="77"/>
      <c r="F30" s="30"/>
      <c r="G30" s="36"/>
      <c r="H30" s="37"/>
      <c r="I30" s="38"/>
    </row>
    <row r="31" spans="1:9">
      <c r="A31" s="98"/>
      <c r="B31" s="12" t="s">
        <v>25</v>
      </c>
      <c r="C31" s="13" t="s">
        <v>26</v>
      </c>
      <c r="D31" s="39"/>
      <c r="E31" s="78"/>
      <c r="F31" s="32"/>
      <c r="G31" s="39"/>
      <c r="H31" s="40"/>
      <c r="I31" s="41"/>
    </row>
    <row r="32" spans="1:9" ht="51">
      <c r="A32" s="96" t="s">
        <v>38</v>
      </c>
      <c r="B32" s="2" t="s">
        <v>39</v>
      </c>
      <c r="C32" s="3" t="s">
        <v>29</v>
      </c>
      <c r="D32" s="22">
        <f>D33*D34*12/1000</f>
        <v>165.05279999999999</v>
      </c>
      <c r="E32" s="22">
        <f>E33*E34*12/1000</f>
        <v>156.30000000000001</v>
      </c>
      <c r="F32" s="42">
        <f>F33*F34*12/1000</f>
        <v>446.1</v>
      </c>
      <c r="G32" s="22">
        <f>G33*G34*12/1000</f>
        <v>176.11133760000001</v>
      </c>
      <c r="H32" s="5">
        <f>G32/G59*100</f>
        <v>26.359293464052485</v>
      </c>
      <c r="I32" s="6">
        <f>G32-F32</f>
        <v>-269.98866240000001</v>
      </c>
    </row>
    <row r="33" spans="1:10">
      <c r="A33" s="94"/>
      <c r="B33" s="7" t="s">
        <v>40</v>
      </c>
      <c r="C33" s="8" t="s">
        <v>41</v>
      </c>
      <c r="D33" s="9">
        <v>1</v>
      </c>
      <c r="E33" s="77">
        <v>1</v>
      </c>
      <c r="F33" s="30">
        <v>2.5</v>
      </c>
      <c r="G33" s="9">
        <v>1</v>
      </c>
      <c r="H33" s="9"/>
      <c r="I33" s="10"/>
    </row>
    <row r="34" spans="1:10">
      <c r="A34" s="95"/>
      <c r="B34" s="7" t="s">
        <v>42</v>
      </c>
      <c r="C34" s="13" t="s">
        <v>26</v>
      </c>
      <c r="D34" s="43">
        <v>13754.4</v>
      </c>
      <c r="E34" s="78">
        <v>13025</v>
      </c>
      <c r="F34" s="15">
        <v>14870</v>
      </c>
      <c r="G34" s="43">
        <f>D34*106.7%</f>
        <v>14675.944799999999</v>
      </c>
      <c r="H34" s="24"/>
      <c r="I34" s="15"/>
    </row>
    <row r="35" spans="1:10" ht="25.5">
      <c r="A35" s="16" t="s">
        <v>43</v>
      </c>
      <c r="B35" s="44" t="s">
        <v>44</v>
      </c>
      <c r="C35" s="45" t="s">
        <v>29</v>
      </c>
      <c r="D35" s="47">
        <f>D32*0.302</f>
        <v>49.845945599999993</v>
      </c>
      <c r="E35" s="47">
        <f>E32*0.302</f>
        <v>47.202600000000004</v>
      </c>
      <c r="F35" s="46">
        <f>F32*0.302</f>
        <v>134.72220000000002</v>
      </c>
      <c r="G35" s="47">
        <f>G32*0.302</f>
        <v>53.185623955200001</v>
      </c>
      <c r="H35" s="18">
        <f>G35/G59*100</f>
        <v>7.9605066261438511</v>
      </c>
      <c r="I35" s="6">
        <f>G35-F35</f>
        <v>-81.536576044800015</v>
      </c>
    </row>
    <row r="36" spans="1:10">
      <c r="A36" s="16" t="s">
        <v>45</v>
      </c>
      <c r="B36" s="44" t="s">
        <v>46</v>
      </c>
      <c r="C36" s="45" t="s">
        <v>29</v>
      </c>
      <c r="D36" s="49"/>
      <c r="E36" s="80">
        <v>402.3</v>
      </c>
      <c r="F36" s="48"/>
      <c r="G36" s="49"/>
      <c r="H36" s="19"/>
      <c r="I36" s="50"/>
    </row>
    <row r="37" spans="1:10" ht="38.25">
      <c r="A37" s="16" t="s">
        <v>47</v>
      </c>
      <c r="B37" s="44" t="s">
        <v>48</v>
      </c>
      <c r="C37" s="45" t="s">
        <v>12</v>
      </c>
      <c r="D37" s="47">
        <v>18.16</v>
      </c>
      <c r="E37" s="45">
        <v>17.2</v>
      </c>
      <c r="F37" s="47">
        <v>96.5</v>
      </c>
      <c r="G37" s="47">
        <f>D37*106.7%</f>
        <v>19.376719999999999</v>
      </c>
      <c r="H37" s="18">
        <f>G37/G59*100</f>
        <v>2.9001917526221495</v>
      </c>
      <c r="I37" s="51">
        <f>G37-F37</f>
        <v>-77.123279999999994</v>
      </c>
    </row>
    <row r="38" spans="1:10">
      <c r="A38" s="52"/>
      <c r="B38" s="53" t="s">
        <v>49</v>
      </c>
      <c r="C38" s="54"/>
      <c r="D38" s="55"/>
      <c r="E38" s="54"/>
      <c r="F38" s="55"/>
      <c r="G38" s="84"/>
      <c r="H38" s="85"/>
      <c r="I38" s="86"/>
    </row>
    <row r="39" spans="1:10" ht="25.5">
      <c r="A39" s="16" t="s">
        <v>50</v>
      </c>
      <c r="B39" s="7" t="s">
        <v>51</v>
      </c>
      <c r="C39" s="56" t="s">
        <v>12</v>
      </c>
      <c r="D39" s="57"/>
      <c r="E39" s="56"/>
      <c r="F39" s="57"/>
      <c r="G39" s="87"/>
      <c r="H39" s="37"/>
      <c r="I39" s="38"/>
    </row>
    <row r="40" spans="1:10" ht="25.5">
      <c r="A40" s="93" t="s">
        <v>52</v>
      </c>
      <c r="B40" s="7" t="s">
        <v>53</v>
      </c>
      <c r="C40" s="56" t="s">
        <v>12</v>
      </c>
      <c r="D40" s="57"/>
      <c r="E40" s="56"/>
      <c r="F40" s="57"/>
      <c r="G40" s="87"/>
      <c r="H40" s="37"/>
      <c r="I40" s="38"/>
    </row>
    <row r="41" spans="1:10">
      <c r="A41" s="94"/>
      <c r="B41" s="7" t="s">
        <v>54</v>
      </c>
      <c r="C41" s="56" t="s">
        <v>12</v>
      </c>
      <c r="D41" s="57"/>
      <c r="E41" s="56"/>
      <c r="F41" s="57"/>
      <c r="G41" s="87"/>
      <c r="H41" s="37"/>
      <c r="I41" s="38"/>
    </row>
    <row r="42" spans="1:10" ht="25.5">
      <c r="A42" s="94"/>
      <c r="B42" s="7" t="s">
        <v>55</v>
      </c>
      <c r="C42" s="8" t="s">
        <v>29</v>
      </c>
      <c r="D42" s="57"/>
      <c r="E42" s="8"/>
      <c r="F42" s="57"/>
      <c r="G42" s="87"/>
      <c r="H42" s="37"/>
      <c r="I42" s="38"/>
    </row>
    <row r="43" spans="1:10">
      <c r="A43" s="94"/>
      <c r="B43" s="7" t="s">
        <v>56</v>
      </c>
      <c r="C43" s="8" t="s">
        <v>41</v>
      </c>
      <c r="D43" s="57"/>
      <c r="E43" s="8"/>
      <c r="F43" s="57"/>
      <c r="G43" s="87"/>
      <c r="H43" s="37"/>
      <c r="I43" s="38"/>
    </row>
    <row r="44" spans="1:10">
      <c r="A44" s="94"/>
      <c r="B44" s="7" t="s">
        <v>42</v>
      </c>
      <c r="C44" s="8" t="s">
        <v>26</v>
      </c>
      <c r="D44" s="57"/>
      <c r="E44" s="8"/>
      <c r="F44" s="57"/>
      <c r="G44" s="87"/>
      <c r="H44" s="37"/>
      <c r="I44" s="38"/>
    </row>
    <row r="45" spans="1:10">
      <c r="A45" s="95"/>
      <c r="B45" s="7" t="s">
        <v>57</v>
      </c>
      <c r="C45" s="8" t="s">
        <v>29</v>
      </c>
      <c r="D45" s="57"/>
      <c r="E45" s="77"/>
      <c r="F45" s="58"/>
      <c r="G45" s="87"/>
      <c r="H45" s="38"/>
      <c r="I45" s="38"/>
    </row>
    <row r="46" spans="1:10" ht="25.5">
      <c r="A46" s="16" t="s">
        <v>58</v>
      </c>
      <c r="B46" s="12" t="s">
        <v>59</v>
      </c>
      <c r="C46" s="59" t="s">
        <v>12</v>
      </c>
      <c r="D46" s="14">
        <v>18.16</v>
      </c>
      <c r="E46" s="59"/>
      <c r="F46" s="43">
        <v>96.5</v>
      </c>
      <c r="G46" s="14">
        <v>19.38</v>
      </c>
      <c r="H46" s="40"/>
      <c r="I46" s="41"/>
      <c r="J46" s="60"/>
    </row>
    <row r="47" spans="1:10">
      <c r="A47" s="93" t="s">
        <v>60</v>
      </c>
      <c r="B47" s="2" t="s">
        <v>61</v>
      </c>
      <c r="C47" s="3" t="s">
        <v>12</v>
      </c>
      <c r="D47" s="22">
        <v>7.6</v>
      </c>
      <c r="E47" s="3">
        <v>11.2</v>
      </c>
      <c r="F47" s="22">
        <v>12.18</v>
      </c>
      <c r="G47" s="22">
        <v>12.18</v>
      </c>
      <c r="H47" s="5">
        <f>G47/G59*100</f>
        <v>1.8230296741108807</v>
      </c>
      <c r="I47" s="6">
        <f>G47-F47</f>
        <v>0</v>
      </c>
    </row>
    <row r="48" spans="1:10" ht="25.5">
      <c r="A48" s="94"/>
      <c r="B48" s="7" t="s">
        <v>62</v>
      </c>
      <c r="C48" s="8" t="s">
        <v>29</v>
      </c>
      <c r="D48" s="11"/>
      <c r="E48" s="8"/>
      <c r="F48" s="11"/>
      <c r="G48" s="37"/>
      <c r="H48" s="37"/>
      <c r="I48" s="38"/>
    </row>
    <row r="49" spans="1:10">
      <c r="A49" s="94"/>
      <c r="B49" s="7" t="s">
        <v>56</v>
      </c>
      <c r="C49" s="8" t="s">
        <v>41</v>
      </c>
      <c r="D49" s="37"/>
      <c r="E49" s="8"/>
      <c r="F49" s="11"/>
      <c r="G49" s="37"/>
      <c r="H49" s="37"/>
      <c r="I49" s="38"/>
    </row>
    <row r="50" spans="1:10">
      <c r="A50" s="94"/>
      <c r="B50" s="7" t="s">
        <v>42</v>
      </c>
      <c r="C50" s="8" t="s">
        <v>26</v>
      </c>
      <c r="D50" s="37"/>
      <c r="E50" s="8"/>
      <c r="F50" s="11"/>
      <c r="G50" s="37"/>
      <c r="H50" s="37"/>
      <c r="I50" s="38"/>
    </row>
    <row r="51" spans="1:10">
      <c r="A51" s="95"/>
      <c r="B51" s="12" t="s">
        <v>63</v>
      </c>
      <c r="C51" s="13" t="s">
        <v>29</v>
      </c>
      <c r="D51" s="40"/>
      <c r="E51" s="13"/>
      <c r="F51" s="24"/>
      <c r="G51" s="40"/>
      <c r="H51" s="40"/>
      <c r="I51" s="41"/>
    </row>
    <row r="52" spans="1:10" ht="25.5">
      <c r="A52" s="96" t="s">
        <v>64</v>
      </c>
      <c r="B52" s="2" t="s">
        <v>65</v>
      </c>
      <c r="C52" s="61" t="s">
        <v>12</v>
      </c>
      <c r="D52" s="22">
        <v>20</v>
      </c>
      <c r="E52" s="3">
        <v>106.6</v>
      </c>
      <c r="F52" s="22">
        <v>598.4</v>
      </c>
      <c r="G52" s="22">
        <f>D52*106.7%</f>
        <v>21.34</v>
      </c>
      <c r="H52" s="5">
        <f>G52/G59*100</f>
        <v>3.1940437804208694</v>
      </c>
      <c r="I52" s="6">
        <f>G52-F52</f>
        <v>-577.05999999999995</v>
      </c>
    </row>
    <row r="53" spans="1:10">
      <c r="A53" s="97"/>
      <c r="B53" s="7" t="s">
        <v>66</v>
      </c>
      <c r="C53" s="56" t="s">
        <v>12</v>
      </c>
      <c r="D53" s="11"/>
      <c r="E53" s="56"/>
      <c r="F53" s="11"/>
      <c r="G53" s="11"/>
      <c r="H53" s="9"/>
      <c r="I53" s="10"/>
    </row>
    <row r="54" spans="1:10">
      <c r="A54" s="97"/>
      <c r="B54" s="7" t="s">
        <v>56</v>
      </c>
      <c r="C54" s="8" t="s">
        <v>41</v>
      </c>
      <c r="D54" s="11"/>
      <c r="E54" s="8"/>
      <c r="F54" s="11"/>
      <c r="G54" s="11"/>
      <c r="H54" s="9"/>
      <c r="I54" s="10"/>
    </row>
    <row r="55" spans="1:10">
      <c r="A55" s="97"/>
      <c r="B55" s="7" t="s">
        <v>42</v>
      </c>
      <c r="C55" s="8" t="s">
        <v>26</v>
      </c>
      <c r="D55" s="11"/>
      <c r="E55" s="8"/>
      <c r="F55" s="11"/>
      <c r="G55" s="11"/>
      <c r="H55" s="9"/>
      <c r="I55" s="10"/>
    </row>
    <row r="56" spans="1:10">
      <c r="A56" s="97"/>
      <c r="B56" s="7" t="s">
        <v>63</v>
      </c>
      <c r="C56" s="8" t="s">
        <v>29</v>
      </c>
      <c r="D56" s="10"/>
      <c r="E56" s="77"/>
      <c r="F56" s="10"/>
      <c r="G56" s="10"/>
      <c r="H56" s="9"/>
      <c r="I56" s="10"/>
    </row>
    <row r="57" spans="1:10">
      <c r="A57" s="98"/>
      <c r="B57" s="12" t="s">
        <v>67</v>
      </c>
      <c r="C57" s="59" t="s">
        <v>12</v>
      </c>
      <c r="D57" s="24"/>
      <c r="E57" s="81"/>
      <c r="F57" s="15"/>
      <c r="G57" s="24"/>
      <c r="H57" s="14"/>
      <c r="I57" s="15"/>
    </row>
    <row r="58" spans="1:10" ht="25.5">
      <c r="A58" s="16" t="s">
        <v>68</v>
      </c>
      <c r="B58" s="44" t="s">
        <v>69</v>
      </c>
      <c r="C58" s="3" t="s">
        <v>12</v>
      </c>
      <c r="D58" s="62">
        <v>0.5</v>
      </c>
      <c r="E58" s="3"/>
      <c r="F58" s="62">
        <v>22.9</v>
      </c>
      <c r="G58" s="62">
        <v>0.5</v>
      </c>
      <c r="H58" s="5">
        <f>G58/G59*100</f>
        <v>7.4837014536571447E-2</v>
      </c>
      <c r="I58" s="6">
        <f>G58-F58</f>
        <v>-22.4</v>
      </c>
      <c r="J58" s="63" t="s">
        <v>70</v>
      </c>
    </row>
    <row r="59" spans="1:10">
      <c r="A59" s="16" t="s">
        <v>71</v>
      </c>
      <c r="B59" s="64" t="s">
        <v>72</v>
      </c>
      <c r="C59" s="45" t="s">
        <v>12</v>
      </c>
      <c r="D59" s="47">
        <f>D16+D19+D32+D35+D37+D47+D58+D52+D36</f>
        <v>645.4562456000001</v>
      </c>
      <c r="E59" s="47">
        <f>E16+E19+E32+E35+E37+E47+E58+E52+E36</f>
        <v>1148.6962000000001</v>
      </c>
      <c r="F59" s="47">
        <f>F16+F19+F32+F35+F37+F47+F58+F52+F36</f>
        <v>1775.86364</v>
      </c>
      <c r="G59" s="47">
        <f>G16+G19+G32+G35+G37+G47+G58+G52+G36</f>
        <v>668.11858155519997</v>
      </c>
      <c r="H59" s="65">
        <f>H16+H19+H32+H35+H47+H52+H37+H58+H36</f>
        <v>100</v>
      </c>
      <c r="I59" s="6">
        <f>G59-F59</f>
        <v>-1107.7450584448002</v>
      </c>
    </row>
    <row r="60" spans="1:10">
      <c r="A60" s="16" t="s">
        <v>73</v>
      </c>
      <c r="B60" s="66" t="s">
        <v>74</v>
      </c>
      <c r="C60" s="61" t="s">
        <v>12</v>
      </c>
      <c r="D60" s="67">
        <f>D64+D65+D67</f>
        <v>37.5</v>
      </c>
      <c r="E60" s="61">
        <v>-484.66</v>
      </c>
      <c r="F60" s="5">
        <v>89.2</v>
      </c>
      <c r="G60" s="67"/>
      <c r="H60" s="68"/>
      <c r="I60" s="33"/>
    </row>
    <row r="61" spans="1:10">
      <c r="A61" s="16"/>
      <c r="B61" s="69" t="s">
        <v>49</v>
      </c>
      <c r="C61" s="8"/>
      <c r="D61" s="9"/>
      <c r="E61" s="8"/>
      <c r="F61" s="9"/>
      <c r="G61" s="9"/>
      <c r="H61" s="88"/>
      <c r="I61" s="30"/>
    </row>
    <row r="62" spans="1:10" ht="25.5">
      <c r="A62" s="93" t="s">
        <v>75</v>
      </c>
      <c r="B62" s="69" t="s">
        <v>76</v>
      </c>
      <c r="C62" s="56" t="s">
        <v>12</v>
      </c>
      <c r="D62" s="9"/>
      <c r="E62" s="56"/>
      <c r="F62" s="9"/>
      <c r="G62" s="9"/>
      <c r="H62" s="88"/>
      <c r="I62" s="30"/>
    </row>
    <row r="63" spans="1:10" ht="25.5">
      <c r="A63" s="95"/>
      <c r="B63" s="69" t="s">
        <v>77</v>
      </c>
      <c r="C63" s="56" t="s">
        <v>12</v>
      </c>
      <c r="D63" s="9"/>
      <c r="E63" s="56"/>
      <c r="F63" s="9"/>
      <c r="G63" s="9"/>
      <c r="H63" s="88"/>
      <c r="I63" s="30"/>
    </row>
    <row r="64" spans="1:10" ht="25.5">
      <c r="A64" s="16" t="s">
        <v>78</v>
      </c>
      <c r="B64" s="69" t="s">
        <v>79</v>
      </c>
      <c r="C64" s="56" t="s">
        <v>12</v>
      </c>
      <c r="D64" s="9">
        <v>20</v>
      </c>
      <c r="E64" s="56"/>
      <c r="F64" s="9">
        <v>20</v>
      </c>
      <c r="G64" s="9"/>
      <c r="H64" s="88"/>
      <c r="I64" s="30"/>
    </row>
    <row r="65" spans="1:9">
      <c r="A65" s="16" t="s">
        <v>80</v>
      </c>
      <c r="B65" s="69" t="s">
        <v>81</v>
      </c>
      <c r="C65" s="56" t="s">
        <v>12</v>
      </c>
      <c r="D65" s="9">
        <v>10</v>
      </c>
      <c r="E65" s="56"/>
      <c r="F65" s="9">
        <v>10</v>
      </c>
      <c r="G65" s="9"/>
      <c r="H65" s="88"/>
      <c r="I65" s="30"/>
    </row>
    <row r="66" spans="1:9">
      <c r="A66" s="16" t="s">
        <v>82</v>
      </c>
      <c r="B66" s="69" t="s">
        <v>83</v>
      </c>
      <c r="C66" s="56" t="s">
        <v>12</v>
      </c>
      <c r="D66" s="9"/>
      <c r="E66" s="56"/>
      <c r="F66" s="9">
        <v>16.8</v>
      </c>
      <c r="G66" s="9"/>
      <c r="H66" s="88"/>
      <c r="I66" s="30"/>
    </row>
    <row r="67" spans="1:9" ht="25.5">
      <c r="A67" s="93" t="s">
        <v>84</v>
      </c>
      <c r="B67" s="69" t="s">
        <v>85</v>
      </c>
      <c r="C67" s="56" t="s">
        <v>12</v>
      </c>
      <c r="D67" s="9">
        <v>7.5</v>
      </c>
      <c r="E67" s="56"/>
      <c r="F67" s="9">
        <v>17.84</v>
      </c>
      <c r="G67" s="9"/>
      <c r="H67" s="88"/>
      <c r="I67" s="30"/>
    </row>
    <row r="68" spans="1:9">
      <c r="A68" s="94"/>
      <c r="B68" s="69" t="s">
        <v>86</v>
      </c>
      <c r="C68" s="56" t="s">
        <v>12</v>
      </c>
      <c r="D68" s="9">
        <v>7.5</v>
      </c>
      <c r="E68" s="56"/>
      <c r="F68" s="9">
        <v>17.84</v>
      </c>
      <c r="G68" s="9"/>
      <c r="H68" s="88"/>
      <c r="I68" s="30"/>
    </row>
    <row r="69" spans="1:9">
      <c r="A69" s="95"/>
      <c r="B69" s="70" t="s">
        <v>87</v>
      </c>
      <c r="C69" s="59" t="s">
        <v>12</v>
      </c>
      <c r="D69" s="39"/>
      <c r="E69" s="59"/>
      <c r="F69" s="14"/>
      <c r="G69" s="14"/>
      <c r="H69" s="43"/>
      <c r="I69" s="32"/>
    </row>
    <row r="70" spans="1:9">
      <c r="A70" s="16" t="s">
        <v>88</v>
      </c>
      <c r="B70" s="71" t="s">
        <v>89</v>
      </c>
      <c r="C70" s="16" t="s">
        <v>90</v>
      </c>
      <c r="D70" s="51">
        <f>D60/D59*100</f>
        <v>5.8098438516372131</v>
      </c>
      <c r="E70" s="82"/>
      <c r="F70" s="51">
        <f>F60/F59*100</f>
        <v>5.0229081777922993</v>
      </c>
      <c r="G70" s="51"/>
      <c r="H70" s="18"/>
      <c r="I70" s="89"/>
    </row>
    <row r="71" spans="1:9" ht="13.5">
      <c r="A71" s="16" t="s">
        <v>91</v>
      </c>
      <c r="B71" s="72" t="s">
        <v>92</v>
      </c>
      <c r="C71" s="45" t="s">
        <v>29</v>
      </c>
      <c r="D71" s="47">
        <f>D59+D60</f>
        <v>682.9562456000001</v>
      </c>
      <c r="E71" s="47">
        <f>E59+E60</f>
        <v>664.03620000000001</v>
      </c>
      <c r="F71" s="47">
        <f>F59+F60</f>
        <v>1865.0636400000001</v>
      </c>
      <c r="G71" s="47">
        <f>G59+G60</f>
        <v>668.11858155519997</v>
      </c>
      <c r="H71" s="18"/>
      <c r="I71" s="90"/>
    </row>
    <row r="72" spans="1:9">
      <c r="A72" s="16" t="s">
        <v>93</v>
      </c>
      <c r="B72" s="64" t="s">
        <v>94</v>
      </c>
      <c r="C72" s="45" t="s">
        <v>26</v>
      </c>
      <c r="D72" s="73">
        <f>D59/D6</f>
        <v>198.60192172307694</v>
      </c>
      <c r="E72" s="73">
        <f>E59/E6</f>
        <v>363.51145569620252</v>
      </c>
      <c r="F72" s="73">
        <f>F59/F6</f>
        <v>591.95454666666672</v>
      </c>
      <c r="G72" s="73">
        <f>G59/G6</f>
        <v>221.96630616451827</v>
      </c>
      <c r="H72" s="73"/>
      <c r="I72" s="73"/>
    </row>
    <row r="73" spans="1:9">
      <c r="A73" s="16" t="s">
        <v>95</v>
      </c>
      <c r="B73" s="64" t="s">
        <v>96</v>
      </c>
      <c r="C73" s="45" t="s">
        <v>26</v>
      </c>
      <c r="D73" s="74">
        <f>D71/D6</f>
        <v>210.14038326153849</v>
      </c>
      <c r="E73" s="74">
        <f>E71/E6</f>
        <v>210.13803797468353</v>
      </c>
      <c r="F73" s="74">
        <f>F71/F6</f>
        <v>621.68788000000006</v>
      </c>
      <c r="G73" s="74">
        <f>G71/G6</f>
        <v>221.96630616451827</v>
      </c>
      <c r="H73" s="91"/>
      <c r="I73" s="73"/>
    </row>
    <row r="74" spans="1:9">
      <c r="A74" s="16" t="s">
        <v>97</v>
      </c>
      <c r="B74" s="71" t="s">
        <v>98</v>
      </c>
      <c r="C74" s="16" t="s">
        <v>90</v>
      </c>
      <c r="D74" s="16"/>
      <c r="E74" s="16"/>
      <c r="F74" s="18"/>
      <c r="G74" s="18">
        <f>G73/E73*100</f>
        <v>105.62880871251865</v>
      </c>
      <c r="H74" s="18"/>
      <c r="I74" s="92"/>
    </row>
    <row r="76" spans="1:9" ht="18.75" customHeight="1">
      <c r="A76" s="99" t="s">
        <v>99</v>
      </c>
      <c r="B76" s="99"/>
      <c r="C76" s="99"/>
      <c r="D76" s="83"/>
      <c r="E76" s="83"/>
      <c r="F76" s="75"/>
      <c r="G76" s="75"/>
      <c r="H76" s="76" t="s">
        <v>100</v>
      </c>
      <c r="I76" s="75"/>
    </row>
  </sheetData>
  <mergeCells count="23">
    <mergeCell ref="A32:A34"/>
    <mergeCell ref="A40:A45"/>
    <mergeCell ref="A1:I1"/>
    <mergeCell ref="A2:I2"/>
    <mergeCell ref="A3:I3"/>
    <mergeCell ref="A4:A5"/>
    <mergeCell ref="B4:B5"/>
    <mergeCell ref="C4:C5"/>
    <mergeCell ref="F4:F5"/>
    <mergeCell ref="G4:G5"/>
    <mergeCell ref="H4:H5"/>
    <mergeCell ref="I4:I5"/>
    <mergeCell ref="D4:D5"/>
    <mergeCell ref="E4:E5"/>
    <mergeCell ref="A6:A14"/>
    <mergeCell ref="A16:A18"/>
    <mergeCell ref="A19:A28"/>
    <mergeCell ref="A29:A31"/>
    <mergeCell ref="A47:A51"/>
    <mergeCell ref="A52:A57"/>
    <mergeCell ref="A62:A63"/>
    <mergeCell ref="A67:A69"/>
    <mergeCell ref="A76:C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 воды 2015 с. Ягодный</vt:lpstr>
    </vt:vector>
  </TitlesOfParts>
  <Company>комитет по ценам и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takovalevskaya</dc:creator>
  <cp:lastModifiedBy>takovalevskaya</cp:lastModifiedBy>
  <cp:lastPrinted>2014-10-08T08:31:55Z</cp:lastPrinted>
  <dcterms:created xsi:type="dcterms:W3CDTF">2014-10-08T00:59:13Z</dcterms:created>
  <dcterms:modified xsi:type="dcterms:W3CDTF">2014-10-08T08:35:45Z</dcterms:modified>
</cp:coreProperties>
</file>