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95" windowHeight="8190" activeTab="1"/>
  </bookViews>
  <sheets>
    <sheet name="Водоотв 2016, 2017 чистый " sheetId="7" r:id="rId1"/>
    <sheet name="ИКА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3" i="7"/>
  <c r="I135"/>
  <c r="E127"/>
  <c r="O106"/>
  <c r="J126"/>
  <c r="K126"/>
  <c r="L126"/>
  <c r="J135" l="1"/>
  <c r="K135"/>
  <c r="L135"/>
  <c r="F135"/>
  <c r="G135"/>
  <c r="N34"/>
  <c r="I34"/>
  <c r="N85" l="1"/>
  <c r="I85"/>
  <c r="E135"/>
  <c r="N25"/>
  <c r="N23"/>
  <c r="I25"/>
  <c r="I23"/>
  <c r="E25"/>
  <c r="N83"/>
  <c r="J34"/>
  <c r="K34"/>
  <c r="L34"/>
  <c r="E83"/>
  <c r="E82" s="1"/>
  <c r="E136" s="1"/>
  <c r="E137" s="1"/>
  <c r="E23"/>
  <c r="G93"/>
  <c r="E138" l="1"/>
  <c r="N105"/>
  <c r="N135" s="1"/>
  <c r="L105"/>
  <c r="G105"/>
  <c r="G92"/>
  <c r="I84"/>
  <c r="I83"/>
  <c r="N82"/>
  <c r="L82"/>
  <c r="I82"/>
  <c r="G82"/>
  <c r="N33"/>
  <c r="L33"/>
  <c r="G33"/>
  <c r="E139" l="1"/>
  <c r="G138"/>
  <c r="G136"/>
  <c r="G137" s="1"/>
  <c r="L138"/>
  <c r="L136"/>
  <c r="L137" s="1"/>
  <c r="N138"/>
  <c r="N139" s="1"/>
  <c r="N136"/>
  <c r="P106" s="1"/>
  <c r="I105"/>
  <c r="I138"/>
  <c r="N137" l="1"/>
  <c r="N126"/>
  <c r="I139"/>
  <c r="N140" s="1"/>
  <c r="I140"/>
  <c r="I136"/>
  <c r="I137" l="1"/>
  <c r="I126"/>
</calcChain>
</file>

<file path=xl/sharedStrings.xml><?xml version="1.0" encoding="utf-8"?>
<sst xmlns="http://schemas.openxmlformats.org/spreadsheetml/2006/main" count="375" uniqueCount="248">
  <si>
    <t xml:space="preserve">N п/п                  </t>
  </si>
  <si>
    <t xml:space="preserve">      Наименование                                                                                     </t>
  </si>
  <si>
    <t xml:space="preserve"> Единица   измерений             </t>
  </si>
  <si>
    <t>2013 год</t>
  </si>
  <si>
    <t>2014 год</t>
  </si>
  <si>
    <t>факт</t>
  </si>
  <si>
    <t>план</t>
  </si>
  <si>
    <t xml:space="preserve">            2            </t>
  </si>
  <si>
    <t xml:space="preserve">    3     </t>
  </si>
  <si>
    <t xml:space="preserve"> 4  </t>
  </si>
  <si>
    <t xml:space="preserve"> 6  </t>
  </si>
  <si>
    <t xml:space="preserve">  7  </t>
  </si>
  <si>
    <t xml:space="preserve">Необходимая   валовая выручка              </t>
  </si>
  <si>
    <t xml:space="preserve">  Текущие расходы    </t>
  </si>
  <si>
    <t xml:space="preserve">   Операционные       расходы              </t>
  </si>
  <si>
    <t xml:space="preserve"> тыс.руб. </t>
  </si>
  <si>
    <t>Подъем воды</t>
  </si>
  <si>
    <t>тыс.м³</t>
  </si>
  <si>
    <t>Объем воды, используемой на собственные нужды</t>
  </si>
  <si>
    <t>Покупная вода</t>
  </si>
  <si>
    <t>Объем пропущенной воды через очистные сооружения</t>
  </si>
  <si>
    <t>Объем отпуска в сеть</t>
  </si>
  <si>
    <t>Объем потерь</t>
  </si>
  <si>
    <t>Уровень потерь к объему отпущенной воды в сеть</t>
  </si>
  <si>
    <t>%</t>
  </si>
  <si>
    <t>Объем реализации</t>
  </si>
  <si>
    <t xml:space="preserve">в т. ч. </t>
  </si>
  <si>
    <t>производственные нужды</t>
  </si>
  <si>
    <t>Объем реализации конечным потребителям</t>
  </si>
  <si>
    <t>население</t>
  </si>
  <si>
    <t>бюджетные организации</t>
  </si>
  <si>
    <t>из них:</t>
  </si>
  <si>
    <t>-местный бюджет</t>
  </si>
  <si>
    <t>-федеральный бюджет</t>
  </si>
  <si>
    <t>краевой бюджет</t>
  </si>
  <si>
    <t>прочие потребители</t>
  </si>
  <si>
    <t xml:space="preserve"> Производственные расходы:   </t>
  </si>
  <si>
    <t xml:space="preserve">  расходы   на   приобретение сырья  и  материалов   и   их хранение                     </t>
  </si>
  <si>
    <t xml:space="preserve">  расходы      на      оплату регулируемыми   организациями выполняемых        сторонними организациями  работ  и (или) услуг                        </t>
  </si>
  <si>
    <t xml:space="preserve">  расходы на оплату  труда  и отчисления   на    социальные нужды               основного производственного  персонала, в том числе:                 </t>
  </si>
  <si>
    <t xml:space="preserve">   налоги  и  сборы  с  фонда оплаты труда                 </t>
  </si>
  <si>
    <t xml:space="preserve">  расходы      на      уплату процентов   по    займам    и кредитам                     </t>
  </si>
  <si>
    <t xml:space="preserve">  прочие     производственные расходы:                     </t>
  </si>
  <si>
    <t xml:space="preserve">   расходы   на   амортизацию автотранспорта               </t>
  </si>
  <si>
    <t xml:space="preserve">   расходы на  обезвоживание, обезвреживание и  захоронение осадка сточных вод           </t>
  </si>
  <si>
    <t xml:space="preserve">   расходы   на  приобретение (использование)               вспомогательных   материалов, запасных частей              </t>
  </si>
  <si>
    <t xml:space="preserve">   расходы  на  эксплуатацию, техническое  обслуживание   и ремонт автотранспорта        </t>
  </si>
  <si>
    <t xml:space="preserve">   расходы    на    аварийно- диспетчерское обслуживание   </t>
  </si>
  <si>
    <t xml:space="preserve">  Ремонтные расходы          </t>
  </si>
  <si>
    <t xml:space="preserve">  Административные расходы   </t>
  </si>
  <si>
    <t xml:space="preserve">  Сбытовые            расходы гарантирующей организации    </t>
  </si>
  <si>
    <t xml:space="preserve">   резерв   по   сомнительным долгам          гарантирующей организации                  </t>
  </si>
  <si>
    <t>1</t>
  </si>
  <si>
    <t>1.1</t>
  </si>
  <si>
    <t>1.1.1.</t>
  </si>
  <si>
    <t>1.1.1.1.</t>
  </si>
  <si>
    <t>1.1.1.2.</t>
  </si>
  <si>
    <t>1.1.1.3.</t>
  </si>
  <si>
    <t>1.1.1.4.</t>
  </si>
  <si>
    <t>1.1.1,5.</t>
  </si>
  <si>
    <t>1.1.1.6.2.</t>
  </si>
  <si>
    <t>1.1.1.6.1.</t>
  </si>
  <si>
    <t>расходы на осуществление производственного контроля качества воды</t>
  </si>
  <si>
    <t xml:space="preserve">  Расходы на оплату       труда производственного   персонала                </t>
  </si>
  <si>
    <t>Численность</t>
  </si>
  <si>
    <t>Средняя зарплата</t>
  </si>
  <si>
    <t>1.1.1.3.2.</t>
  </si>
  <si>
    <t>1.1.1.3.1.</t>
  </si>
  <si>
    <t xml:space="preserve"> в т.ч. расходы на оплату       труда цехового персонала                 </t>
  </si>
  <si>
    <t>тыс.руб.</t>
  </si>
  <si>
    <t>чел.</t>
  </si>
  <si>
    <t>руб.</t>
  </si>
  <si>
    <t xml:space="preserve">тыс. руб. </t>
  </si>
  <si>
    <t xml:space="preserve">  общехозяйственные расходы  (цеховые)</t>
  </si>
  <si>
    <t>1.1.1.6.3</t>
  </si>
  <si>
    <t>1.1.1.6.4</t>
  </si>
  <si>
    <t>1.1.1.6.5</t>
  </si>
  <si>
    <t>1.1.1.6.6</t>
  </si>
  <si>
    <t>1.1.1.6.</t>
  </si>
  <si>
    <t>1.1.1.6.7</t>
  </si>
  <si>
    <t xml:space="preserve">прочие </t>
  </si>
  <si>
    <t xml:space="preserve"> Расходы на текущий       ремонт централизованных   систем водоснабжения либо  объектов, входящих в      состав таких систем      </t>
  </si>
  <si>
    <t xml:space="preserve"> Расходы на капитальный   ремонт централизованных   систем  водоснабжения либо  объектов, входящих в      состав таких систем      </t>
  </si>
  <si>
    <t xml:space="preserve"> Расходы на оплату труда  и отчисления на           социальные нужды          ремонтного персонала, в   том числе налоги и сборы </t>
  </si>
  <si>
    <t xml:space="preserve">  Расходы на оплату       труда ремонтного          персонала                </t>
  </si>
  <si>
    <t xml:space="preserve">  Отчисления на           социальные нужды          ремонтного персонала, в   том числе налоги и сборы </t>
  </si>
  <si>
    <t xml:space="preserve"> Расходы на оплату работ  и услуг, выполняемых      сторонними организациями </t>
  </si>
  <si>
    <t>1.3.1.</t>
  </si>
  <si>
    <t xml:space="preserve"> Расходы на оплату труда  и отчисления на           социальные нужды          административно-          управленческого           персонала, в том числе    налоги и сборы           </t>
  </si>
  <si>
    <t xml:space="preserve">  Расходы на оплату       труда административно-    управленческого персонала</t>
  </si>
  <si>
    <t xml:space="preserve">  Отчисления на           социальные нужды          административно-          управленческого           персонала, в том числе    налоги и сборы           </t>
  </si>
  <si>
    <t>1.3.2.</t>
  </si>
  <si>
    <t>1.3.2.1.</t>
  </si>
  <si>
    <t>1.3.2.2.</t>
  </si>
  <si>
    <t xml:space="preserve"> Арендная плата,          лизинговые платежи, не    связанные с арендой       (лизингом)                централизованных систем   водоснабжения и (или)     водоотведения либо        объектов, входящих в      состав таких систем      </t>
  </si>
  <si>
    <t xml:space="preserve"> Служебные командировки  </t>
  </si>
  <si>
    <t xml:space="preserve"> Обучение персонала      </t>
  </si>
  <si>
    <t xml:space="preserve"> Страхование              производственных объектов</t>
  </si>
  <si>
    <t xml:space="preserve"> Прочие административные  расходы                  </t>
  </si>
  <si>
    <t>1.3.3.</t>
  </si>
  <si>
    <t>1.3.4.</t>
  </si>
  <si>
    <t>1.3.5.</t>
  </si>
  <si>
    <t>1.3.6.</t>
  </si>
  <si>
    <t>1.3.7.</t>
  </si>
  <si>
    <t>1.2.</t>
  </si>
  <si>
    <t>Раходы на электрическую энергию</t>
  </si>
  <si>
    <t>Низкое напряжение</t>
  </si>
  <si>
    <t>т.руб.</t>
  </si>
  <si>
    <t>количество (низкое)</t>
  </si>
  <si>
    <t>тыс. кВтч</t>
  </si>
  <si>
    <t>цена за 1 кВтч</t>
  </si>
  <si>
    <t>Среднее 2</t>
  </si>
  <si>
    <t>количество (среднее 2)</t>
  </si>
  <si>
    <t>Среднее 1</t>
  </si>
  <si>
    <t>количество (среднее 1)</t>
  </si>
  <si>
    <t xml:space="preserve">Неподконтрольные    расходы            </t>
  </si>
  <si>
    <t xml:space="preserve">Расходы  на  оплату товаров     (услуг, работ),             приобретаемых     у других организаций </t>
  </si>
  <si>
    <t xml:space="preserve">  Расходы        на тепловую энергию   </t>
  </si>
  <si>
    <t xml:space="preserve">  Расходы        на покупку воды       </t>
  </si>
  <si>
    <t xml:space="preserve">  Услуги         по холодному           водоснабжению      </t>
  </si>
  <si>
    <t xml:space="preserve">  Услуги         по транспортировке     холодной воды      </t>
  </si>
  <si>
    <t xml:space="preserve">  Услуги         по горячему            водоснабжению      </t>
  </si>
  <si>
    <t xml:space="preserve">  Услуги         по приготовлению  воды на  нужды  горячего водоснабжения      </t>
  </si>
  <si>
    <t xml:space="preserve">  Услуги         по транспортировке     горячей воды       </t>
  </si>
  <si>
    <t xml:space="preserve">  Услуги         по водоотведению      </t>
  </si>
  <si>
    <t xml:space="preserve">  Услуги         по транспортировке     сточных вод        </t>
  </si>
  <si>
    <t xml:space="preserve">Налоги и сборы     </t>
  </si>
  <si>
    <t xml:space="preserve">  Налог          на имущество           организаций        </t>
  </si>
  <si>
    <t xml:space="preserve">  Земельный налог и арендная  плата  за землю              </t>
  </si>
  <si>
    <t xml:space="preserve">  Водный налог     </t>
  </si>
  <si>
    <t xml:space="preserve">  Плата          за пользование  водным объектом           </t>
  </si>
  <si>
    <t xml:space="preserve">  Транспортный      налог              </t>
  </si>
  <si>
    <t xml:space="preserve">  Плата          за негативное          воздействие      на окружающую среду   </t>
  </si>
  <si>
    <t xml:space="preserve">  Прочие  налоги  и сборы              </t>
  </si>
  <si>
    <t xml:space="preserve">Арендная          и концессионная       плата,   лизинговые платежи            </t>
  </si>
  <si>
    <t xml:space="preserve">Резерв           по сомнительным долгам гарантирующей       организации        </t>
  </si>
  <si>
    <t xml:space="preserve">  Сбытовые  расходы гарантирующей       организации        </t>
  </si>
  <si>
    <t xml:space="preserve">Экономия расходов  </t>
  </si>
  <si>
    <t xml:space="preserve">Расходы          на обслуживание        бесхозяйных сетей  </t>
  </si>
  <si>
    <t xml:space="preserve">Расходы          на компенсацию         экономически        обоснованных        расходов           </t>
  </si>
  <si>
    <t xml:space="preserve">Займы   и   кредиты (для         метода индексации)        </t>
  </si>
  <si>
    <t xml:space="preserve">  Возврат займов  и кредитов           </t>
  </si>
  <si>
    <t xml:space="preserve">  Проценты       по займам и кредитам  </t>
  </si>
  <si>
    <t>1.3.</t>
  </si>
  <si>
    <t>1.3.1.1.</t>
  </si>
  <si>
    <t>1.3.1.2.</t>
  </si>
  <si>
    <t>1.3.1.3.</t>
  </si>
  <si>
    <t>1.3.1.4.</t>
  </si>
  <si>
    <t>1.3.1.5.</t>
  </si>
  <si>
    <t>1.3.1.6.</t>
  </si>
  <si>
    <t>1.3.1.7.</t>
  </si>
  <si>
    <t>1.3.1.8</t>
  </si>
  <si>
    <t>1.3.1.9.</t>
  </si>
  <si>
    <t>1.3.2.3.</t>
  </si>
  <si>
    <t>1.3.2.4.</t>
  </si>
  <si>
    <t>1.3.2.5.</t>
  </si>
  <si>
    <t>1.3.2.6.</t>
  </si>
  <si>
    <t>1.3.2.7.</t>
  </si>
  <si>
    <t>1.3.2.8.</t>
  </si>
  <si>
    <t>1.3.4.1.</t>
  </si>
  <si>
    <t>1.3.8.</t>
  </si>
  <si>
    <t>1.3.8.1.</t>
  </si>
  <si>
    <t xml:space="preserve">  Амортизация        </t>
  </si>
  <si>
    <t xml:space="preserve">  Нормативная прибыль</t>
  </si>
  <si>
    <t xml:space="preserve">   Капитальные        расходы              </t>
  </si>
  <si>
    <t xml:space="preserve">   Иные  экономически обоснованные  расходы на социальные  нужды, в   соответствии    с пунктом 84  настоящих Методических указаний</t>
  </si>
  <si>
    <t xml:space="preserve">   Норматив прибыли  </t>
  </si>
  <si>
    <t>3.1.</t>
  </si>
  <si>
    <t>3.2.</t>
  </si>
  <si>
    <t>3.3.</t>
  </si>
  <si>
    <t xml:space="preserve">Корректировка НВВ    </t>
  </si>
  <si>
    <t xml:space="preserve">  Отклонение          фактически            достигнутого   объема поданной   воды   или принятых сточных вод </t>
  </si>
  <si>
    <t xml:space="preserve">  Отклонение          фактических  значений индекса               потребительских цен и других      индексов, предусмотренных       прогнозом  социально- экономического        развития   Российской Федерации            </t>
  </si>
  <si>
    <t xml:space="preserve">  Отклонение          фактически            достигнутого   уровня неподконтрольных      расходов             </t>
  </si>
  <si>
    <t xml:space="preserve">  Ввод       объектов системы водоснабжения и (или) водоотведения в   эксплуатацию    и изменение             утвержденной          инвестиционной        программы            </t>
  </si>
  <si>
    <t xml:space="preserve">  Отклонение          фактического значения целевых   показателей деятельности          организаций          </t>
  </si>
  <si>
    <t xml:space="preserve">  Изменение           доходности            долгосрочных          государственных       обязательств         </t>
  </si>
  <si>
    <t>4.1.</t>
  </si>
  <si>
    <t>4.2.</t>
  </si>
  <si>
    <t>4.4.</t>
  </si>
  <si>
    <t>4.3.</t>
  </si>
  <si>
    <t>4.5.</t>
  </si>
  <si>
    <t>4.6.</t>
  </si>
  <si>
    <t xml:space="preserve">Итого НВВ для расчета тарифа               </t>
  </si>
  <si>
    <t>Себестоимость 1 м3</t>
  </si>
  <si>
    <t xml:space="preserve"> руб.</t>
  </si>
  <si>
    <t xml:space="preserve">Тариф за  1 м3         </t>
  </si>
  <si>
    <t xml:space="preserve">руб.   </t>
  </si>
  <si>
    <t>Утвержденный тариф с 1 июля</t>
  </si>
  <si>
    <t xml:space="preserve"> Темп роста тарифа</t>
  </si>
  <si>
    <t xml:space="preserve">    %    </t>
  </si>
  <si>
    <t>Итого с/ст</t>
  </si>
  <si>
    <t>тыс. руб.</t>
  </si>
  <si>
    <t>8.1.</t>
  </si>
  <si>
    <t>8.2.</t>
  </si>
  <si>
    <t xml:space="preserve">1.1.2    </t>
  </si>
  <si>
    <t>1.1.2.1.</t>
  </si>
  <si>
    <t>1.1.2.2.</t>
  </si>
  <si>
    <t>1.1.2.3.</t>
  </si>
  <si>
    <t>1.1.2.3.1.</t>
  </si>
  <si>
    <t>1.1.2.3.2</t>
  </si>
  <si>
    <t xml:space="preserve">1.1.3.    </t>
  </si>
  <si>
    <t>1.1.3.1.</t>
  </si>
  <si>
    <t>1.1.3.2.</t>
  </si>
  <si>
    <t>1.1.3.2.1.</t>
  </si>
  <si>
    <t>1.1.3.2.2.</t>
  </si>
  <si>
    <t>1.1.3.3</t>
  </si>
  <si>
    <t>1.1.3.4</t>
  </si>
  <si>
    <t>1.1.3.5.</t>
  </si>
  <si>
    <t>1.1.3.6.</t>
  </si>
  <si>
    <t>1.1.3.7.</t>
  </si>
  <si>
    <t>1.1.4.</t>
  </si>
  <si>
    <t>1.1.4.1.</t>
  </si>
  <si>
    <t>индекс эффективности расходов</t>
  </si>
  <si>
    <t>индекс количества активов</t>
  </si>
  <si>
    <t>индекс потребительских цен</t>
  </si>
  <si>
    <t>2015 год</t>
  </si>
  <si>
    <t>по расчету предприятия</t>
  </si>
  <si>
    <t>по расчету комитета</t>
  </si>
  <si>
    <t>индексы</t>
  </si>
  <si>
    <t>всего</t>
  </si>
  <si>
    <t>2016 год</t>
  </si>
  <si>
    <t xml:space="preserve">По расчету предприятия  </t>
  </si>
  <si>
    <t xml:space="preserve">По расчету комитета  </t>
  </si>
  <si>
    <t>2017 год</t>
  </si>
  <si>
    <t>10</t>
  </si>
  <si>
    <t xml:space="preserve">  Услуги         по водоотведению        </t>
  </si>
  <si>
    <t xml:space="preserve">  Услуги         по транспортировке     холодной воды сточных вод     </t>
  </si>
  <si>
    <t>Индекс изменения количества активов</t>
  </si>
  <si>
    <t>N п/п</t>
  </si>
  <si>
    <t>Наименование</t>
  </si>
  <si>
    <t>Единица измерений</t>
  </si>
  <si>
    <t>ожид</t>
  </si>
  <si>
    <t>Изменение количества условных метров водопроводной и (или) канализационной сети</t>
  </si>
  <si>
    <t>Изменение операционных расходов на водоподготовку, очистку сточных вод, связанное с вводом в эксплуатацию нового объекта водоподготовки, включая резервуары воды, очистки сточных вод в году i</t>
  </si>
  <si>
    <t>Индекс эффективности операционных расходов</t>
  </si>
  <si>
    <t xml:space="preserve">     -</t>
  </si>
  <si>
    <t xml:space="preserve">    -</t>
  </si>
  <si>
    <t>4</t>
  </si>
  <si>
    <t>5</t>
  </si>
  <si>
    <t>6</t>
  </si>
  <si>
    <t>Приложение №</t>
  </si>
  <si>
    <t>Обобщающий расчет тарифа на водоотведение (методом индексации)</t>
  </si>
  <si>
    <t>Начальник отдела</t>
  </si>
  <si>
    <t>О.С.Шведова</t>
  </si>
  <si>
    <t>к заключению ООО "ШелТЭК"</t>
  </si>
  <si>
    <t>для   потребителей ООО "Шелеховский теплоэнергетический комплекс" 
в пос. Ягодный Комсомольского муниципального района на 2016 - 2017 годы</t>
  </si>
  <si>
    <t xml:space="preserve">  Налог на прибыль (ОСНО)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</si>
</sst>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4"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9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2" borderId="0" applyNumberFormat="0" applyBorder="0" applyAlignment="0" applyProtection="0"/>
    <xf numFmtId="0" fontId="21" fillId="0" borderId="0"/>
  </cellStyleXfs>
  <cellXfs count="196">
    <xf numFmtId="0" fontId="0" fillId="0" borderId="0" xfId="0"/>
    <xf numFmtId="0" fontId="2" fillId="0" borderId="0" xfId="0" applyFont="1"/>
    <xf numFmtId="49" fontId="4" fillId="3" borderId="1" xfId="2" applyNumberFormat="1" applyFill="1" applyBorder="1" applyAlignment="1">
      <alignment horizontal="center" vertical="center"/>
    </xf>
    <xf numFmtId="49" fontId="4" fillId="0" borderId="1" xfId="1" applyNumberFormat="1" applyBorder="1" applyAlignment="1">
      <alignment horizontal="center" vertical="center"/>
    </xf>
    <xf numFmtId="0" fontId="0" fillId="0" borderId="4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vertical="center"/>
    </xf>
    <xf numFmtId="0" fontId="11" fillId="0" borderId="1" xfId="1" applyFont="1" applyBorder="1" applyAlignment="1">
      <alignment horizontal="center" vertical="top" wrapText="1"/>
    </xf>
    <xf numFmtId="0" fontId="6" fillId="0" borderId="5" xfId="1" applyFont="1" applyBorder="1" applyAlignment="1">
      <alignment vertical="center" wrapText="1"/>
    </xf>
    <xf numFmtId="0" fontId="7" fillId="0" borderId="5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49" fontId="0" fillId="0" borderId="3" xfId="0" applyNumberFormat="1" applyBorder="1" applyAlignment="1">
      <alignment vertical="center"/>
    </xf>
    <xf numFmtId="0" fontId="0" fillId="0" borderId="3" xfId="0" applyBorder="1"/>
    <xf numFmtId="49" fontId="0" fillId="0" borderId="1" xfId="0" applyNumberForma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6" fillId="0" borderId="7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center"/>
    </xf>
    <xf numFmtId="0" fontId="0" fillId="0" borderId="1" xfId="0" applyBorder="1"/>
    <xf numFmtId="49" fontId="2" fillId="4" borderId="1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0" fontId="0" fillId="4" borderId="1" xfId="0" applyFill="1" applyBorder="1"/>
    <xf numFmtId="49" fontId="2" fillId="6" borderId="7" xfId="0" applyNumberFormat="1" applyFont="1" applyFill="1" applyBorder="1" applyAlignment="1">
      <alignment vertical="center"/>
    </xf>
    <xf numFmtId="49" fontId="2" fillId="7" borderId="7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49" fontId="13" fillId="0" borderId="5" xfId="1" applyNumberFormat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49" fontId="0" fillId="0" borderId="2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 wrapText="1"/>
    </xf>
    <xf numFmtId="49" fontId="12" fillId="0" borderId="5" xfId="0" applyNumberFormat="1" applyFont="1" applyBorder="1" applyAlignment="1">
      <alignment vertical="center" wrapText="1"/>
    </xf>
    <xf numFmtId="49" fontId="5" fillId="0" borderId="5" xfId="1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14" fillId="5" borderId="1" xfId="1" applyNumberFormat="1" applyFont="1" applyFill="1" applyBorder="1" applyAlignment="1">
      <alignment vertical="center"/>
    </xf>
    <xf numFmtId="0" fontId="3" fillId="3" borderId="1" xfId="0" applyFont="1" applyFill="1" applyBorder="1"/>
    <xf numFmtId="49" fontId="15" fillId="0" borderId="1" xfId="1" applyNumberFormat="1" applyFont="1" applyBorder="1" applyAlignment="1">
      <alignment vertical="center" wrapText="1"/>
    </xf>
    <xf numFmtId="49" fontId="14" fillId="0" borderId="1" xfId="1" applyNumberFormat="1" applyFont="1" applyBorder="1" applyAlignment="1">
      <alignment vertical="center"/>
    </xf>
    <xf numFmtId="0" fontId="11" fillId="0" borderId="8" xfId="1" applyFont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49" fontId="4" fillId="0" borderId="1" xfId="1" applyNumberFormat="1" applyFont="1" applyBorder="1" applyAlignment="1">
      <alignment vertical="center"/>
    </xf>
    <xf numFmtId="49" fontId="16" fillId="0" borderId="4" xfId="0" applyNumberFormat="1" applyFont="1" applyBorder="1" applyAlignment="1">
      <alignment vertical="center"/>
    </xf>
    <xf numFmtId="0" fontId="11" fillId="0" borderId="10" xfId="1" applyFont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49" fontId="16" fillId="0" borderId="3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49" fontId="14" fillId="0" borderId="1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vertical="center" wrapText="1"/>
    </xf>
    <xf numFmtId="0" fontId="0" fillId="5" borderId="0" xfId="0" applyFill="1"/>
    <xf numFmtId="0" fontId="2" fillId="5" borderId="1" xfId="0" applyFont="1" applyFill="1" applyBorder="1"/>
    <xf numFmtId="49" fontId="2" fillId="6" borderId="1" xfId="0" applyNumberFormat="1" applyFont="1" applyFill="1" applyBorder="1" applyAlignment="1">
      <alignment vertical="center" wrapText="1"/>
    </xf>
    <xf numFmtId="49" fontId="4" fillId="0" borderId="1" xfId="1" applyNumberFormat="1" applyBorder="1" applyAlignment="1">
      <alignment vertical="center" wrapText="1"/>
    </xf>
    <xf numFmtId="0" fontId="4" fillId="0" borderId="1" xfId="1" applyBorder="1" applyAlignment="1">
      <alignment horizontal="center"/>
    </xf>
    <xf numFmtId="49" fontId="2" fillId="6" borderId="5" xfId="0" applyNumberFormat="1" applyFont="1" applyFill="1" applyBorder="1" applyAlignment="1">
      <alignment vertical="center" wrapText="1"/>
    </xf>
    <xf numFmtId="0" fontId="17" fillId="0" borderId="5" xfId="1" applyFont="1" applyBorder="1" applyAlignment="1">
      <alignment wrapText="1"/>
    </xf>
    <xf numFmtId="0" fontId="18" fillId="0" borderId="5" xfId="1" applyFont="1" applyBorder="1" applyAlignment="1">
      <alignment wrapText="1"/>
    </xf>
    <xf numFmtId="0" fontId="0" fillId="0" borderId="2" xfId="0" applyFill="1" applyBorder="1"/>
    <xf numFmtId="49" fontId="2" fillId="0" borderId="2" xfId="0" applyNumberFormat="1" applyFont="1" applyFill="1" applyBorder="1" applyAlignment="1">
      <alignment vertical="center"/>
    </xf>
    <xf numFmtId="49" fontId="4" fillId="0" borderId="3" xfId="1" applyNumberFormat="1" applyBorder="1" applyAlignment="1">
      <alignment vertical="center"/>
    </xf>
    <xf numFmtId="49" fontId="4" fillId="0" borderId="4" xfId="1" applyNumberFormat="1" applyBorder="1" applyAlignment="1">
      <alignment vertic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49" fontId="14" fillId="6" borderId="1" xfId="1" applyNumberFormat="1" applyFont="1" applyFill="1" applyBorder="1" applyAlignment="1">
      <alignment vertical="center"/>
    </xf>
    <xf numFmtId="0" fontId="0" fillId="0" borderId="2" xfId="0" applyBorder="1"/>
    <xf numFmtId="0" fontId="2" fillId="0" borderId="2" xfId="0" applyFont="1" applyBorder="1"/>
    <xf numFmtId="49" fontId="2" fillId="0" borderId="5" xfId="0" applyNumberFormat="1" applyFont="1" applyBorder="1" applyAlignment="1">
      <alignment vertical="center" wrapText="1"/>
    </xf>
    <xf numFmtId="0" fontId="0" fillId="0" borderId="4" xfId="0" applyFill="1" applyBorder="1"/>
    <xf numFmtId="0" fontId="16" fillId="0" borderId="3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16" fillId="0" borderId="4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20" fillId="0" borderId="1" xfId="0" applyNumberFormat="1" applyFont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49" fontId="4" fillId="0" borderId="3" xfId="1" applyNumberFormat="1" applyFill="1" applyBorder="1" applyAlignment="1">
      <alignment vertical="center" wrapText="1"/>
    </xf>
    <xf numFmtId="49" fontId="4" fillId="0" borderId="1" xfId="1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vertical="center" wrapText="1"/>
    </xf>
    <xf numFmtId="49" fontId="4" fillId="0" borderId="1" xfId="1" applyNumberFormat="1" applyBorder="1" applyAlignment="1">
      <alignment vertical="center"/>
    </xf>
    <xf numFmtId="0" fontId="16" fillId="0" borderId="1" xfId="0" applyFont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9" fontId="2" fillId="6" borderId="5" xfId="0" applyNumberFormat="1" applyFont="1" applyFill="1" applyBorder="1" applyAlignment="1">
      <alignment vertical="center"/>
    </xf>
    <xf numFmtId="49" fontId="2" fillId="4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16" fillId="0" borderId="5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4" fillId="0" borderId="18" xfId="1" applyNumberFormat="1" applyBorder="1" applyAlignment="1">
      <alignment horizontal="center" vertical="center"/>
    </xf>
    <xf numFmtId="49" fontId="4" fillId="0" borderId="4" xfId="1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4" fillId="0" borderId="5" xfId="1" applyNumberFormat="1" applyBorder="1" applyAlignment="1">
      <alignment horizontal="center" vertical="center"/>
    </xf>
    <xf numFmtId="49" fontId="19" fillId="0" borderId="5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3" fillId="0" borderId="0" xfId="0" applyFont="1" applyBorder="1" applyAlignment="1">
      <alignment horizontal="justify" vertical="top" wrapText="1"/>
    </xf>
    <xf numFmtId="0" fontId="22" fillId="0" borderId="1" xfId="0" applyFont="1" applyBorder="1" applyAlignment="1">
      <alignment horizontal="justify" vertical="top" wrapText="1"/>
    </xf>
    <xf numFmtId="49" fontId="5" fillId="3" borderId="4" xfId="2" applyNumberFormat="1" applyFont="1" applyFill="1" applyBorder="1" applyAlignment="1">
      <alignment horizontal="center"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4" fillId="0" borderId="1" xfId="1" applyNumberFormat="1" applyBorder="1" applyAlignment="1">
      <alignment vertical="center"/>
    </xf>
    <xf numFmtId="49" fontId="5" fillId="0" borderId="2" xfId="1" applyNumberFormat="1" applyFont="1" applyBorder="1" applyAlignment="1">
      <alignment vertical="center" wrapText="1"/>
    </xf>
    <xf numFmtId="49" fontId="5" fillId="0" borderId="3" xfId="1" applyNumberFormat="1" applyFont="1" applyBorder="1" applyAlignment="1">
      <alignment vertical="center" wrapText="1"/>
    </xf>
    <xf numFmtId="49" fontId="5" fillId="0" borderId="4" xfId="1" applyNumberFormat="1" applyFont="1" applyBorder="1" applyAlignment="1">
      <alignment vertical="center" wrapText="1"/>
    </xf>
    <xf numFmtId="49" fontId="4" fillId="0" borderId="14" xfId="1" applyNumberFormat="1" applyBorder="1" applyAlignment="1">
      <alignment horizontal="center" vertical="center" wrapText="1"/>
    </xf>
    <xf numFmtId="49" fontId="4" fillId="0" borderId="15" xfId="1" applyNumberFormat="1" applyBorder="1" applyAlignment="1">
      <alignment horizontal="center" vertical="center" wrapText="1"/>
    </xf>
    <xf numFmtId="49" fontId="4" fillId="0" borderId="16" xfId="1" applyNumberFormat="1" applyBorder="1" applyAlignment="1">
      <alignment horizontal="center" vertical="center" wrapText="1"/>
    </xf>
    <xf numFmtId="49" fontId="4" fillId="0" borderId="17" xfId="1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6" xfId="0" applyBorder="1" applyAlignment="1">
      <alignment wrapText="1"/>
    </xf>
    <xf numFmtId="49" fontId="4" fillId="0" borderId="13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7" borderId="1" xfId="0" applyFont="1" applyFill="1" applyBorder="1"/>
    <xf numFmtId="0" fontId="2" fillId="3" borderId="1" xfId="0" applyFont="1" applyFill="1" applyBorder="1"/>
    <xf numFmtId="2" fontId="16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4" borderId="1" xfId="0" applyFont="1" applyFill="1" applyBorder="1"/>
    <xf numFmtId="2" fontId="2" fillId="4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6" fillId="6" borderId="1" xfId="0" applyFont="1" applyFill="1" applyBorder="1"/>
    <xf numFmtId="164" fontId="16" fillId="6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64" fontId="16" fillId="7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</cellXfs>
  <cellStyles count="4">
    <cellStyle name="20% - Акцент1 2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42"/>
  <sheetViews>
    <sheetView workbookViewId="0">
      <pane xSplit="2" ySplit="11" topLeftCell="C130" activePane="bottomRight" state="frozen"/>
      <selection pane="topRight" activeCell="C1" sqref="C1"/>
      <selection pane="bottomLeft" activeCell="A8" sqref="A8"/>
      <selection pane="bottomRight" sqref="A1:N142"/>
    </sheetView>
  </sheetViews>
  <sheetFormatPr defaultRowHeight="12.75"/>
  <cols>
    <col min="1" max="1" width="8.85546875" customWidth="1"/>
    <col min="2" max="2" width="32.42578125" customWidth="1"/>
    <col min="3" max="3" width="11.140625" customWidth="1"/>
    <col min="4" max="4" width="0.140625" hidden="1" customWidth="1"/>
    <col min="5" max="5" width="10.5703125" customWidth="1"/>
    <col min="6" max="6" width="8.140625" hidden="1" customWidth="1"/>
    <col min="7" max="7" width="10" hidden="1" customWidth="1"/>
    <col min="8" max="8" width="8.85546875" customWidth="1"/>
    <col min="9" max="9" width="10.140625" customWidth="1"/>
    <col min="10" max="10" width="9.42578125" hidden="1" customWidth="1"/>
    <col min="11" max="11" width="0" hidden="1" customWidth="1"/>
    <col min="12" max="12" width="10.42578125" hidden="1" customWidth="1"/>
    <col min="13" max="13" width="8.5703125" customWidth="1"/>
    <col min="14" max="14" width="10.42578125" customWidth="1"/>
  </cols>
  <sheetData>
    <row r="1" spans="1:14">
      <c r="I1" s="137" t="s">
        <v>241</v>
      </c>
      <c r="J1" s="137"/>
      <c r="K1" s="137"/>
      <c r="L1" s="137"/>
      <c r="M1" s="137"/>
      <c r="N1" s="137"/>
    </row>
    <row r="2" spans="1:14">
      <c r="H2" s="137" t="s">
        <v>245</v>
      </c>
      <c r="I2" s="137"/>
      <c r="J2" s="137"/>
      <c r="K2" s="137"/>
      <c r="L2" s="137"/>
      <c r="M2" s="137"/>
      <c r="N2" s="137"/>
    </row>
    <row r="4" spans="1:14">
      <c r="A4" s="138" t="s">
        <v>242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28.5" customHeight="1">
      <c r="A5" s="139" t="s">
        <v>246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>
      <c r="H6" s="1"/>
    </row>
    <row r="7" spans="1:14">
      <c r="A7" s="140" t="s">
        <v>0</v>
      </c>
      <c r="B7" s="140" t="s">
        <v>1</v>
      </c>
      <c r="C7" s="141" t="s">
        <v>2</v>
      </c>
      <c r="D7" s="144" t="s">
        <v>216</v>
      </c>
      <c r="E7" s="145"/>
      <c r="F7" s="150" t="s">
        <v>221</v>
      </c>
      <c r="G7" s="151"/>
      <c r="H7" s="152"/>
      <c r="I7" s="153"/>
      <c r="J7" s="150" t="s">
        <v>224</v>
      </c>
      <c r="K7" s="151"/>
      <c r="L7" s="152"/>
      <c r="M7" s="152"/>
      <c r="N7" s="162"/>
    </row>
    <row r="8" spans="1:14">
      <c r="A8" s="140"/>
      <c r="B8" s="140"/>
      <c r="C8" s="142"/>
      <c r="D8" s="146"/>
      <c r="E8" s="147"/>
      <c r="F8" s="154"/>
      <c r="G8" s="155"/>
      <c r="H8" s="156"/>
      <c r="I8" s="157"/>
      <c r="J8" s="154"/>
      <c r="K8" s="155"/>
      <c r="L8" s="156"/>
      <c r="M8" s="156"/>
      <c r="N8" s="163"/>
    </row>
    <row r="9" spans="1:14" ht="6.75" customHeight="1">
      <c r="A9" s="140"/>
      <c r="B9" s="140"/>
      <c r="C9" s="142"/>
      <c r="D9" s="146"/>
      <c r="E9" s="147"/>
      <c r="F9" s="158"/>
      <c r="G9" s="159"/>
      <c r="H9" s="160"/>
      <c r="I9" s="161"/>
      <c r="J9" s="158"/>
      <c r="K9" s="159"/>
      <c r="L9" s="160"/>
      <c r="M9" s="160"/>
      <c r="N9" s="164"/>
    </row>
    <row r="10" spans="1:14" ht="29.25" customHeight="1">
      <c r="A10" s="140"/>
      <c r="B10" s="140"/>
      <c r="C10" s="142"/>
      <c r="D10" s="148"/>
      <c r="E10" s="149"/>
      <c r="F10" s="165" t="s">
        <v>222</v>
      </c>
      <c r="G10" s="166"/>
      <c r="H10" s="158" t="s">
        <v>223</v>
      </c>
      <c r="I10" s="159"/>
      <c r="J10" s="158" t="s">
        <v>222</v>
      </c>
      <c r="K10" s="167"/>
      <c r="L10" s="167"/>
      <c r="M10" s="168" t="s">
        <v>223</v>
      </c>
      <c r="N10" s="169"/>
    </row>
    <row r="11" spans="1:14" ht="42.75" customHeight="1">
      <c r="A11" s="140"/>
      <c r="B11" s="140"/>
      <c r="C11" s="143"/>
      <c r="D11" s="128" t="s">
        <v>217</v>
      </c>
      <c r="E11" s="128" t="s">
        <v>218</v>
      </c>
      <c r="F11" s="70" t="s">
        <v>219</v>
      </c>
      <c r="G11" s="119" t="s">
        <v>220</v>
      </c>
      <c r="H11" s="70" t="s">
        <v>219</v>
      </c>
      <c r="I11" s="118" t="s">
        <v>220</v>
      </c>
      <c r="J11" s="70" t="s">
        <v>219</v>
      </c>
      <c r="K11" s="120"/>
      <c r="L11" s="118" t="s">
        <v>220</v>
      </c>
      <c r="M11" s="70" t="s">
        <v>219</v>
      </c>
      <c r="N11" s="3" t="s">
        <v>220</v>
      </c>
    </row>
    <row r="12" spans="1:14" ht="15">
      <c r="A12" s="3" t="s">
        <v>52</v>
      </c>
      <c r="B12" s="121" t="s">
        <v>7</v>
      </c>
      <c r="C12" s="3" t="s">
        <v>8</v>
      </c>
      <c r="D12" s="2" t="s">
        <v>9</v>
      </c>
      <c r="E12" s="129" t="s">
        <v>238</v>
      </c>
      <c r="F12" s="3" t="s">
        <v>10</v>
      </c>
      <c r="G12" s="3" t="s">
        <v>11</v>
      </c>
      <c r="H12" s="130" t="s">
        <v>239</v>
      </c>
      <c r="I12" s="130" t="s">
        <v>240</v>
      </c>
      <c r="J12" s="119" t="s">
        <v>225</v>
      </c>
      <c r="K12" s="4"/>
      <c r="L12" s="89">
        <v>11</v>
      </c>
      <c r="M12" s="5">
        <v>7</v>
      </c>
      <c r="N12" s="5">
        <v>8</v>
      </c>
    </row>
    <row r="13" spans="1:14" hidden="1">
      <c r="A13" s="14"/>
      <c r="B13" s="8" t="s">
        <v>16</v>
      </c>
      <c r="C13" s="18" t="s">
        <v>17</v>
      </c>
      <c r="D13" s="97"/>
      <c r="E13" s="97"/>
      <c r="F13" s="97"/>
      <c r="G13" s="21"/>
      <c r="H13" s="21"/>
      <c r="I13" s="97"/>
      <c r="J13" s="21"/>
      <c r="K13" s="21"/>
      <c r="L13" s="21"/>
      <c r="M13" s="21"/>
      <c r="N13" s="97"/>
    </row>
    <row r="14" spans="1:14" ht="24" hidden="1">
      <c r="A14" s="14"/>
      <c r="B14" s="9" t="s">
        <v>18</v>
      </c>
      <c r="C14" s="19" t="s">
        <v>17</v>
      </c>
      <c r="D14" s="5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idden="1">
      <c r="A15" s="14"/>
      <c r="B15" s="9" t="s">
        <v>19</v>
      </c>
      <c r="C15" s="19" t="s">
        <v>17</v>
      </c>
      <c r="D15" s="5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24" hidden="1">
      <c r="A16" s="15"/>
      <c r="B16" s="9" t="s">
        <v>20</v>
      </c>
      <c r="C16" s="19" t="s">
        <v>17</v>
      </c>
      <c r="D16" s="5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idden="1">
      <c r="A17" s="15"/>
      <c r="B17" s="9" t="s">
        <v>21</v>
      </c>
      <c r="C17" s="19" t="s">
        <v>17</v>
      </c>
      <c r="D17" s="5"/>
      <c r="E17" s="5"/>
      <c r="F17" s="5"/>
      <c r="G17" s="21"/>
      <c r="H17" s="21"/>
      <c r="I17" s="5"/>
      <c r="J17" s="21"/>
      <c r="K17" s="21"/>
      <c r="L17" s="21"/>
      <c r="M17" s="21"/>
      <c r="N17" s="5"/>
    </row>
    <row r="18" spans="1:14" hidden="1">
      <c r="A18" s="15"/>
      <c r="B18" s="9" t="s">
        <v>22</v>
      </c>
      <c r="C18" s="19" t="s">
        <v>17</v>
      </c>
      <c r="D18" s="5"/>
      <c r="E18" s="5"/>
      <c r="F18" s="5"/>
      <c r="G18" s="21"/>
      <c r="H18" s="21"/>
      <c r="I18" s="5"/>
      <c r="J18" s="21"/>
      <c r="K18" s="21"/>
      <c r="L18" s="21"/>
      <c r="M18" s="21"/>
      <c r="N18" s="5"/>
    </row>
    <row r="19" spans="1:14" ht="22.5" hidden="1">
      <c r="A19" s="15"/>
      <c r="B19" s="10" t="s">
        <v>23</v>
      </c>
      <c r="C19" s="19" t="s">
        <v>24</v>
      </c>
      <c r="D19" s="96"/>
      <c r="E19" s="96"/>
      <c r="F19" s="96"/>
      <c r="G19" s="21"/>
      <c r="H19" s="21"/>
      <c r="I19" s="96"/>
      <c r="J19" s="21"/>
      <c r="K19" s="21"/>
      <c r="L19" s="21"/>
      <c r="M19" s="21"/>
      <c r="N19" s="96"/>
    </row>
    <row r="20" spans="1:14" ht="14.25">
      <c r="A20" s="15"/>
      <c r="B20" s="11" t="s">
        <v>25</v>
      </c>
      <c r="C20" s="18" t="s">
        <v>17</v>
      </c>
      <c r="D20" s="97"/>
      <c r="E20" s="97">
        <v>38.200000000000003</v>
      </c>
      <c r="F20" s="97"/>
      <c r="G20" s="109"/>
      <c r="H20" s="109"/>
      <c r="I20" s="97">
        <v>38.200000000000003</v>
      </c>
      <c r="J20" s="109"/>
      <c r="K20" s="109"/>
      <c r="L20" s="109"/>
      <c r="M20" s="109"/>
      <c r="N20" s="97">
        <v>38.200000000000003</v>
      </c>
    </row>
    <row r="21" spans="1:14" ht="15">
      <c r="A21" s="15"/>
      <c r="B21" s="12" t="s">
        <v>26</v>
      </c>
      <c r="C21" s="19" t="s">
        <v>17</v>
      </c>
      <c r="D21" s="21"/>
      <c r="E21" s="175"/>
      <c r="F21" s="109"/>
      <c r="G21" s="109"/>
      <c r="H21" s="109"/>
      <c r="I21" s="175"/>
      <c r="J21" s="109"/>
      <c r="K21" s="109"/>
      <c r="L21" s="109"/>
      <c r="M21" s="109"/>
      <c r="N21" s="175"/>
    </row>
    <row r="22" spans="1:14" ht="15">
      <c r="A22" s="15"/>
      <c r="B22" s="13" t="s">
        <v>27</v>
      </c>
      <c r="C22" s="19" t="s">
        <v>17</v>
      </c>
      <c r="D22" s="5"/>
      <c r="E22" s="175">
        <v>0.3</v>
      </c>
      <c r="F22" s="175"/>
      <c r="G22" s="109"/>
      <c r="H22" s="109"/>
      <c r="I22" s="175">
        <v>0.3</v>
      </c>
      <c r="J22" s="109"/>
      <c r="K22" s="109"/>
      <c r="L22" s="109"/>
      <c r="M22" s="109"/>
      <c r="N22" s="175">
        <v>0.3</v>
      </c>
    </row>
    <row r="23" spans="1:14" ht="28.5">
      <c r="A23" s="15"/>
      <c r="B23" s="11" t="s">
        <v>28</v>
      </c>
      <c r="C23" s="18" t="s">
        <v>17</v>
      </c>
      <c r="D23" s="97"/>
      <c r="E23" s="97">
        <f>E24+E25+E30</f>
        <v>37.9</v>
      </c>
      <c r="F23" s="97"/>
      <c r="G23" s="109"/>
      <c r="H23" s="109"/>
      <c r="I23" s="97">
        <f>I24+I25+I30</f>
        <v>37.9</v>
      </c>
      <c r="J23" s="109"/>
      <c r="K23" s="109"/>
      <c r="L23" s="109"/>
      <c r="M23" s="109"/>
      <c r="N23" s="97">
        <f>N24+N25+N30</f>
        <v>37.9</v>
      </c>
    </row>
    <row r="24" spans="1:14" ht="15">
      <c r="A24" s="15"/>
      <c r="B24" s="12" t="s">
        <v>29</v>
      </c>
      <c r="C24" s="19" t="s">
        <v>17</v>
      </c>
      <c r="D24" s="5"/>
      <c r="E24" s="175">
        <v>28.3</v>
      </c>
      <c r="F24" s="175"/>
      <c r="G24" s="109"/>
      <c r="H24" s="109"/>
      <c r="I24" s="175">
        <v>28.3</v>
      </c>
      <c r="J24" s="109"/>
      <c r="K24" s="109"/>
      <c r="L24" s="109"/>
      <c r="M24" s="109"/>
      <c r="N24" s="175">
        <v>28.3</v>
      </c>
    </row>
    <row r="25" spans="1:14" ht="15">
      <c r="A25" s="15"/>
      <c r="B25" s="12" t="s">
        <v>30</v>
      </c>
      <c r="C25" s="19" t="s">
        <v>17</v>
      </c>
      <c r="D25" s="21"/>
      <c r="E25" s="175">
        <f>E27+E28+E29</f>
        <v>8.6999999999999993</v>
      </c>
      <c r="F25" s="175"/>
      <c r="G25" s="109"/>
      <c r="H25" s="109"/>
      <c r="I25" s="175">
        <f>I27+I28+I29</f>
        <v>8.6999999999999993</v>
      </c>
      <c r="J25" s="109"/>
      <c r="K25" s="109"/>
      <c r="L25" s="109"/>
      <c r="M25" s="109"/>
      <c r="N25" s="175">
        <f>N27+N28+N29</f>
        <v>8.6999999999999993</v>
      </c>
    </row>
    <row r="26" spans="1:14" ht="15">
      <c r="A26" s="15"/>
      <c r="B26" s="12" t="s">
        <v>31</v>
      </c>
      <c r="C26" s="19"/>
      <c r="D26" s="21"/>
      <c r="E26" s="175"/>
      <c r="F26" s="175"/>
      <c r="G26" s="109"/>
      <c r="H26" s="109"/>
      <c r="I26" s="175"/>
      <c r="J26" s="109"/>
      <c r="K26" s="109"/>
      <c r="L26" s="109"/>
      <c r="M26" s="109"/>
      <c r="N26" s="175"/>
    </row>
    <row r="27" spans="1:14" ht="15">
      <c r="A27" s="15"/>
      <c r="B27" s="12" t="s">
        <v>32</v>
      </c>
      <c r="C27" s="19" t="s">
        <v>17</v>
      </c>
      <c r="D27" s="21"/>
      <c r="E27" s="175">
        <v>8.6999999999999993</v>
      </c>
      <c r="F27" s="175"/>
      <c r="G27" s="109"/>
      <c r="H27" s="109"/>
      <c r="I27" s="175">
        <v>8.6999999999999993</v>
      </c>
      <c r="J27" s="109"/>
      <c r="K27" s="109"/>
      <c r="L27" s="109"/>
      <c r="M27" s="109"/>
      <c r="N27" s="175">
        <v>8.6999999999999993</v>
      </c>
    </row>
    <row r="28" spans="1:14" ht="15">
      <c r="A28" s="15"/>
      <c r="B28" s="12" t="s">
        <v>33</v>
      </c>
      <c r="C28" s="19" t="s">
        <v>17</v>
      </c>
      <c r="D28" s="21"/>
      <c r="E28" s="175">
        <v>0</v>
      </c>
      <c r="F28" s="175"/>
      <c r="G28" s="109"/>
      <c r="H28" s="109"/>
      <c r="I28" s="175">
        <v>0</v>
      </c>
      <c r="J28" s="109"/>
      <c r="K28" s="109"/>
      <c r="L28" s="109"/>
      <c r="M28" s="109"/>
      <c r="N28" s="175">
        <v>0</v>
      </c>
    </row>
    <row r="29" spans="1:14" ht="15">
      <c r="A29" s="15"/>
      <c r="B29" s="12" t="s">
        <v>34</v>
      </c>
      <c r="C29" s="19" t="s">
        <v>17</v>
      </c>
      <c r="D29" s="21"/>
      <c r="E29" s="175">
        <v>0</v>
      </c>
      <c r="F29" s="175"/>
      <c r="G29" s="109"/>
      <c r="H29" s="109"/>
      <c r="I29" s="175">
        <v>0</v>
      </c>
      <c r="J29" s="109"/>
      <c r="K29" s="109"/>
      <c r="L29" s="109"/>
      <c r="M29" s="109"/>
      <c r="N29" s="175">
        <v>0</v>
      </c>
    </row>
    <row r="30" spans="1:14" ht="15">
      <c r="A30" s="15"/>
      <c r="B30" s="12" t="s">
        <v>35</v>
      </c>
      <c r="C30" s="18" t="s">
        <v>17</v>
      </c>
      <c r="D30" s="5"/>
      <c r="E30" s="175">
        <v>0.9</v>
      </c>
      <c r="F30" s="175"/>
      <c r="G30" s="109"/>
      <c r="H30" s="109"/>
      <c r="I30" s="175">
        <v>0.9</v>
      </c>
      <c r="J30" s="109"/>
      <c r="K30" s="109"/>
      <c r="L30" s="109"/>
      <c r="M30" s="109"/>
      <c r="N30" s="175">
        <v>0.9</v>
      </c>
    </row>
    <row r="31" spans="1:14" hidden="1">
      <c r="A31" s="4"/>
      <c r="D31" s="21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1:14">
      <c r="A32" s="6"/>
      <c r="B32" s="6" t="s">
        <v>12</v>
      </c>
      <c r="C32" s="20" t="s">
        <v>15</v>
      </c>
      <c r="D32" s="21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1:14">
      <c r="A33" s="113" t="s">
        <v>52</v>
      </c>
      <c r="B33" s="22" t="s">
        <v>13</v>
      </c>
      <c r="C33" s="23" t="s">
        <v>15</v>
      </c>
      <c r="D33" s="103"/>
      <c r="E33" s="176">
        <v>3483.02</v>
      </c>
      <c r="F33" s="190"/>
      <c r="G33" s="190">
        <f>G34+G82+G92</f>
        <v>0</v>
      </c>
      <c r="H33" s="184"/>
      <c r="I33" s="190">
        <f>I34+I82+I92</f>
        <v>3624.6851328000002</v>
      </c>
      <c r="J33" s="184"/>
      <c r="K33" s="184"/>
      <c r="L33" s="190">
        <f>L34+L82+L92</f>
        <v>0</v>
      </c>
      <c r="M33" s="184"/>
      <c r="N33" s="190">
        <f>N34+N82+N92</f>
        <v>3764.4356574921594</v>
      </c>
    </row>
    <row r="34" spans="1:14" ht="19.5" customHeight="1">
      <c r="A34" s="68" t="s">
        <v>53</v>
      </c>
      <c r="B34" s="112" t="s">
        <v>14</v>
      </c>
      <c r="C34" s="25" t="s">
        <v>15</v>
      </c>
      <c r="D34" s="104"/>
      <c r="E34" s="177">
        <v>2960.8</v>
      </c>
      <c r="F34" s="188"/>
      <c r="G34" s="188"/>
      <c r="H34" s="187"/>
      <c r="I34" s="188">
        <f>E34*(1-H35/100)*(H36/100)*(1+H37)</f>
        <v>3060.164448</v>
      </c>
      <c r="J34" s="188">
        <f t="shared" ref="J34:L34" si="0">F34*(1-I35/100)*(I36/100)*(1+I37)</f>
        <v>0</v>
      </c>
      <c r="K34" s="188">
        <f t="shared" si="0"/>
        <v>0</v>
      </c>
      <c r="L34" s="188">
        <f t="shared" si="0"/>
        <v>0</v>
      </c>
      <c r="M34" s="188"/>
      <c r="N34" s="188">
        <f>I34*(1-M35/100)*(M36/100)*(1+M37)</f>
        <v>3159.8340040713597</v>
      </c>
    </row>
    <row r="35" spans="1:14" ht="21" customHeight="1">
      <c r="A35" s="115"/>
      <c r="B35" s="116" t="s">
        <v>213</v>
      </c>
      <c r="C35" s="117" t="s">
        <v>24</v>
      </c>
      <c r="D35" s="110"/>
      <c r="E35" s="178"/>
      <c r="F35" s="191"/>
      <c r="G35" s="178"/>
      <c r="H35" s="189">
        <v>1</v>
      </c>
      <c r="I35" s="178"/>
      <c r="J35" s="178"/>
      <c r="K35" s="178"/>
      <c r="L35" s="178"/>
      <c r="M35" s="175">
        <v>1</v>
      </c>
      <c r="N35" s="109"/>
    </row>
    <row r="36" spans="1:14" ht="19.5" customHeight="1">
      <c r="A36" s="115"/>
      <c r="B36" s="116" t="s">
        <v>215</v>
      </c>
      <c r="C36" s="117" t="s">
        <v>24</v>
      </c>
      <c r="D36" s="110"/>
      <c r="E36" s="178"/>
      <c r="F36" s="191"/>
      <c r="G36" s="178"/>
      <c r="H36" s="189">
        <v>104.4</v>
      </c>
      <c r="I36" s="178"/>
      <c r="J36" s="178"/>
      <c r="K36" s="178"/>
      <c r="L36" s="178"/>
      <c r="M36" s="175">
        <v>104.3</v>
      </c>
      <c r="N36" s="109"/>
    </row>
    <row r="37" spans="1:14" ht="19.5" customHeight="1">
      <c r="A37" s="114"/>
      <c r="B37" s="116" t="s">
        <v>214</v>
      </c>
      <c r="C37" s="117"/>
      <c r="D37" s="110"/>
      <c r="E37" s="178"/>
      <c r="F37" s="192"/>
      <c r="G37" s="178"/>
      <c r="H37" s="189">
        <v>0</v>
      </c>
      <c r="I37" s="178"/>
      <c r="J37" s="178"/>
      <c r="K37" s="178"/>
      <c r="L37" s="178"/>
      <c r="M37" s="175">
        <v>0</v>
      </c>
      <c r="N37" s="109"/>
    </row>
    <row r="38" spans="1:14" ht="17.25" hidden="1" customHeight="1">
      <c r="A38" s="114" t="s">
        <v>54</v>
      </c>
      <c r="B38" s="27" t="s">
        <v>36</v>
      </c>
      <c r="C38" s="26" t="s">
        <v>15</v>
      </c>
      <c r="D38" s="105"/>
      <c r="E38" s="179"/>
      <c r="F38" s="193"/>
      <c r="G38" s="179"/>
      <c r="H38" s="179"/>
      <c r="I38" s="179"/>
      <c r="J38" s="179"/>
      <c r="K38" s="179"/>
      <c r="L38" s="179"/>
      <c r="M38" s="109"/>
      <c r="N38" s="109"/>
    </row>
    <row r="39" spans="1:14" ht="38.25" hidden="1">
      <c r="A39" s="6" t="s">
        <v>55</v>
      </c>
      <c r="B39" s="16" t="s">
        <v>37</v>
      </c>
      <c r="C39" s="20" t="s">
        <v>15</v>
      </c>
      <c r="D39" s="21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1:14" ht="63.75" hidden="1">
      <c r="A40" s="32" t="s">
        <v>56</v>
      </c>
      <c r="B40" s="16" t="s">
        <v>38</v>
      </c>
      <c r="C40" s="20" t="s">
        <v>15</v>
      </c>
      <c r="D40" s="21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1:14" ht="63.75" hidden="1">
      <c r="A41" s="32" t="s">
        <v>57</v>
      </c>
      <c r="B41" s="34" t="s">
        <v>39</v>
      </c>
      <c r="C41" s="20" t="s">
        <v>15</v>
      </c>
      <c r="D41" s="96"/>
      <c r="E41" s="109"/>
      <c r="F41" s="183"/>
      <c r="G41" s="109"/>
      <c r="H41" s="109"/>
      <c r="I41" s="109"/>
      <c r="J41" s="109"/>
      <c r="K41" s="109"/>
      <c r="L41" s="109"/>
      <c r="M41" s="109"/>
      <c r="N41" s="109"/>
    </row>
    <row r="42" spans="1:14" ht="24" hidden="1">
      <c r="A42" s="14" t="s">
        <v>67</v>
      </c>
      <c r="B42" s="29" t="s">
        <v>63</v>
      </c>
      <c r="C42" s="20" t="s">
        <v>15</v>
      </c>
      <c r="D42" s="96"/>
      <c r="E42" s="109"/>
      <c r="F42" s="183"/>
      <c r="G42" s="109"/>
      <c r="H42" s="109"/>
      <c r="I42" s="109"/>
      <c r="J42" s="109"/>
      <c r="K42" s="109"/>
      <c r="L42" s="109"/>
      <c r="M42" s="109"/>
      <c r="N42" s="109"/>
    </row>
    <row r="43" spans="1:14" ht="15" hidden="1">
      <c r="A43" s="14"/>
      <c r="B43" s="30" t="s">
        <v>64</v>
      </c>
      <c r="C43" s="7" t="s">
        <v>70</v>
      </c>
      <c r="D43" s="5"/>
      <c r="E43" s="109"/>
      <c r="F43" s="175"/>
      <c r="G43" s="109"/>
      <c r="H43" s="109"/>
      <c r="I43" s="109"/>
      <c r="J43" s="109"/>
      <c r="K43" s="109"/>
      <c r="L43" s="109"/>
      <c r="M43" s="109"/>
      <c r="N43" s="109"/>
    </row>
    <row r="44" spans="1:14" ht="15" hidden="1">
      <c r="A44" s="14"/>
      <c r="B44" s="31" t="s">
        <v>65</v>
      </c>
      <c r="C44" s="7" t="s">
        <v>71</v>
      </c>
      <c r="D44" s="5"/>
      <c r="E44" s="109"/>
      <c r="F44" s="175"/>
      <c r="G44" s="109"/>
      <c r="H44" s="109"/>
      <c r="I44" s="109"/>
      <c r="J44" s="109"/>
      <c r="K44" s="109"/>
      <c r="L44" s="109"/>
      <c r="M44" s="109"/>
      <c r="N44" s="109"/>
    </row>
    <row r="45" spans="1:14" ht="25.5" hidden="1">
      <c r="A45" s="33" t="s">
        <v>66</v>
      </c>
      <c r="B45" s="34" t="s">
        <v>40</v>
      </c>
      <c r="C45" s="20" t="s">
        <v>15</v>
      </c>
      <c r="D45" s="5"/>
      <c r="E45" s="109"/>
      <c r="F45" s="175"/>
      <c r="G45" s="109"/>
      <c r="H45" s="109"/>
      <c r="I45" s="109"/>
      <c r="J45" s="109"/>
      <c r="K45" s="109"/>
      <c r="L45" s="109"/>
      <c r="M45" s="109"/>
      <c r="N45" s="109"/>
    </row>
    <row r="46" spans="1:14" ht="38.25" hidden="1">
      <c r="A46" s="14" t="s">
        <v>58</v>
      </c>
      <c r="B46" s="16" t="s">
        <v>41</v>
      </c>
      <c r="C46" s="20" t="s">
        <v>15</v>
      </c>
      <c r="D46" s="21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 ht="25.5" hidden="1">
      <c r="A47" s="32" t="s">
        <v>59</v>
      </c>
      <c r="B47" s="34" t="s">
        <v>73</v>
      </c>
      <c r="C47" s="20" t="s">
        <v>15</v>
      </c>
      <c r="D47" s="5"/>
      <c r="E47" s="109"/>
      <c r="F47" s="175"/>
      <c r="G47" s="109"/>
      <c r="H47" s="109"/>
      <c r="I47" s="109"/>
      <c r="J47" s="109"/>
      <c r="K47" s="109"/>
      <c r="L47" s="109"/>
      <c r="M47" s="109"/>
      <c r="N47" s="109"/>
    </row>
    <row r="48" spans="1:14" ht="25.5" hidden="1">
      <c r="A48" s="14"/>
      <c r="B48" s="36" t="s">
        <v>68</v>
      </c>
      <c r="C48" s="108" t="s">
        <v>69</v>
      </c>
      <c r="D48" s="21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 ht="15" hidden="1">
      <c r="A49" s="14"/>
      <c r="B49" s="30" t="s">
        <v>64</v>
      </c>
      <c r="C49" s="7" t="s">
        <v>70</v>
      </c>
      <c r="D49" s="21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4" ht="15" hidden="1">
      <c r="A50" s="14"/>
      <c r="B50" s="31" t="s">
        <v>65</v>
      </c>
      <c r="C50" s="7" t="s">
        <v>71</v>
      </c>
      <c r="D50" s="21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14" ht="24" hidden="1">
      <c r="A51" s="14"/>
      <c r="B51" s="35" t="s">
        <v>40</v>
      </c>
      <c r="C51" s="108" t="s">
        <v>72</v>
      </c>
      <c r="D51" s="21"/>
      <c r="E51" s="109"/>
      <c r="F51" s="109"/>
      <c r="G51" s="109"/>
      <c r="H51" s="109"/>
      <c r="I51" s="109"/>
      <c r="J51" s="109"/>
      <c r="K51" s="109"/>
      <c r="L51" s="109"/>
      <c r="M51" s="109"/>
      <c r="N51" s="109"/>
    </row>
    <row r="52" spans="1:14" ht="25.5" hidden="1">
      <c r="A52" s="32" t="s">
        <v>78</v>
      </c>
      <c r="B52" s="34" t="s">
        <v>42</v>
      </c>
      <c r="C52" s="108" t="s">
        <v>72</v>
      </c>
      <c r="D52" s="21"/>
      <c r="E52" s="109"/>
      <c r="F52" s="175"/>
      <c r="G52" s="109"/>
      <c r="H52" s="109"/>
      <c r="I52" s="109"/>
      <c r="J52" s="109"/>
      <c r="K52" s="109"/>
      <c r="L52" s="109"/>
      <c r="M52" s="109"/>
      <c r="N52" s="109"/>
    </row>
    <row r="53" spans="1:14" ht="25.5" hidden="1">
      <c r="A53" s="14" t="s">
        <v>61</v>
      </c>
      <c r="B53" s="34" t="s">
        <v>43</v>
      </c>
      <c r="C53" s="108" t="s">
        <v>72</v>
      </c>
      <c r="D53" s="21"/>
      <c r="E53" s="109"/>
      <c r="F53" s="109"/>
      <c r="G53" s="109"/>
      <c r="H53" s="109"/>
      <c r="I53" s="109"/>
      <c r="J53" s="109"/>
      <c r="K53" s="109"/>
      <c r="L53" s="109"/>
      <c r="M53" s="109"/>
      <c r="N53" s="109"/>
    </row>
    <row r="54" spans="1:14" ht="38.25" hidden="1">
      <c r="A54" s="14" t="s">
        <v>60</v>
      </c>
      <c r="B54" s="34" t="s">
        <v>44</v>
      </c>
      <c r="C54" s="108" t="s">
        <v>72</v>
      </c>
      <c r="D54" s="21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4" ht="51" hidden="1">
      <c r="A55" s="14" t="s">
        <v>74</v>
      </c>
      <c r="B55" s="34" t="s">
        <v>45</v>
      </c>
      <c r="C55" s="108" t="s">
        <v>72</v>
      </c>
      <c r="D55" s="21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ht="38.25" hidden="1">
      <c r="A56" s="14" t="s">
        <v>75</v>
      </c>
      <c r="B56" s="34" t="s">
        <v>46</v>
      </c>
      <c r="C56" s="108" t="s">
        <v>72</v>
      </c>
      <c r="D56" s="21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7" spans="1:14" ht="42" hidden="1" customHeight="1">
      <c r="A57" s="14" t="s">
        <v>76</v>
      </c>
      <c r="B57" s="35" t="s">
        <v>62</v>
      </c>
      <c r="C57" s="108" t="s">
        <v>72</v>
      </c>
      <c r="D57" s="21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14" ht="25.5" hidden="1">
      <c r="A58" s="14" t="s">
        <v>77</v>
      </c>
      <c r="B58" s="34" t="s">
        <v>47</v>
      </c>
      <c r="C58" s="108" t="s">
        <v>72</v>
      </c>
      <c r="D58" s="21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 ht="14.25" hidden="1" customHeight="1">
      <c r="A59" s="33" t="s">
        <v>79</v>
      </c>
      <c r="B59" s="34" t="s">
        <v>80</v>
      </c>
      <c r="C59" s="108" t="s">
        <v>72</v>
      </c>
      <c r="D59" s="21"/>
      <c r="E59" s="109"/>
      <c r="F59" s="109"/>
      <c r="G59" s="109"/>
      <c r="H59" s="109"/>
      <c r="I59" s="109"/>
      <c r="J59" s="109"/>
      <c r="K59" s="109"/>
      <c r="L59" s="109"/>
      <c r="M59" s="109"/>
      <c r="N59" s="109"/>
    </row>
    <row r="60" spans="1:14" ht="18.75" hidden="1" customHeight="1">
      <c r="A60" s="37" t="s">
        <v>195</v>
      </c>
      <c r="B60" s="38" t="s">
        <v>48</v>
      </c>
      <c r="C60" s="39" t="s">
        <v>72</v>
      </c>
      <c r="D60" s="56"/>
      <c r="E60" s="60"/>
      <c r="F60" s="194"/>
      <c r="G60" s="60"/>
      <c r="H60" s="60"/>
      <c r="I60" s="60"/>
      <c r="J60" s="60"/>
      <c r="K60" s="60"/>
      <c r="L60" s="60"/>
      <c r="M60" s="109"/>
      <c r="N60" s="109"/>
    </row>
    <row r="61" spans="1:14" ht="25.5" hidden="1" customHeight="1">
      <c r="A61" s="46" t="s">
        <v>196</v>
      </c>
      <c r="B61" s="28" t="s">
        <v>81</v>
      </c>
      <c r="C61" s="45" t="s">
        <v>72</v>
      </c>
      <c r="D61" s="73"/>
      <c r="E61" s="180"/>
      <c r="F61" s="73"/>
      <c r="G61" s="180"/>
      <c r="H61" s="180"/>
      <c r="I61" s="180"/>
      <c r="J61" s="180"/>
      <c r="K61" s="180"/>
      <c r="L61" s="180"/>
      <c r="M61" s="109"/>
      <c r="N61" s="109"/>
    </row>
    <row r="62" spans="1:14" ht="27" hidden="1" customHeight="1">
      <c r="A62" s="46" t="s">
        <v>197</v>
      </c>
      <c r="B62" s="28" t="s">
        <v>82</v>
      </c>
      <c r="C62" s="45" t="s">
        <v>72</v>
      </c>
      <c r="D62" s="40"/>
      <c r="E62" s="180"/>
      <c r="F62" s="180"/>
      <c r="G62" s="180"/>
      <c r="H62" s="180"/>
      <c r="I62" s="180"/>
      <c r="J62" s="180"/>
      <c r="K62" s="180"/>
      <c r="L62" s="180"/>
      <c r="M62" s="109"/>
      <c r="N62" s="109"/>
    </row>
    <row r="63" spans="1:14" ht="27" hidden="1" customHeight="1">
      <c r="A63" s="50" t="s">
        <v>198</v>
      </c>
      <c r="B63" s="29" t="s">
        <v>83</v>
      </c>
      <c r="C63" s="45" t="s">
        <v>72</v>
      </c>
      <c r="D63" s="40"/>
      <c r="E63" s="180"/>
      <c r="F63" s="73"/>
      <c r="G63" s="180"/>
      <c r="H63" s="180"/>
      <c r="I63" s="180"/>
      <c r="J63" s="180"/>
      <c r="K63" s="180"/>
      <c r="L63" s="180"/>
      <c r="M63" s="109"/>
      <c r="N63" s="109"/>
    </row>
    <row r="64" spans="1:14" ht="27" hidden="1" customHeight="1">
      <c r="A64" s="49" t="s">
        <v>199</v>
      </c>
      <c r="B64" s="29" t="s">
        <v>84</v>
      </c>
      <c r="C64" s="108" t="s">
        <v>72</v>
      </c>
      <c r="D64" s="40"/>
      <c r="E64" s="180"/>
      <c r="F64" s="180"/>
      <c r="G64" s="180"/>
      <c r="H64" s="180"/>
      <c r="I64" s="180"/>
      <c r="J64" s="180"/>
      <c r="K64" s="180"/>
      <c r="L64" s="180"/>
      <c r="M64" s="109"/>
      <c r="N64" s="109"/>
    </row>
    <row r="65" spans="1:15" ht="18.75" hidden="1" customHeight="1">
      <c r="A65" s="51"/>
      <c r="B65" s="47" t="s">
        <v>64</v>
      </c>
      <c r="C65" s="7" t="s">
        <v>70</v>
      </c>
      <c r="D65" s="40"/>
      <c r="E65" s="180"/>
      <c r="F65" s="180"/>
      <c r="G65" s="180"/>
      <c r="H65" s="180"/>
      <c r="I65" s="180"/>
      <c r="J65" s="180"/>
      <c r="K65" s="180"/>
      <c r="L65" s="180"/>
      <c r="M65" s="109"/>
      <c r="N65" s="109"/>
    </row>
    <row r="66" spans="1:15" ht="18.75" hidden="1" customHeight="1">
      <c r="A66" s="51"/>
      <c r="B66" s="48" t="s">
        <v>65</v>
      </c>
      <c r="C66" s="7" t="s">
        <v>71</v>
      </c>
      <c r="D66" s="40"/>
      <c r="E66" s="180"/>
      <c r="F66" s="180"/>
      <c r="G66" s="180"/>
      <c r="H66" s="180"/>
      <c r="I66" s="180"/>
      <c r="J66" s="180"/>
      <c r="K66" s="180"/>
      <c r="L66" s="180"/>
      <c r="M66" s="109"/>
      <c r="N66" s="109"/>
    </row>
    <row r="67" spans="1:15" ht="36.75" hidden="1" customHeight="1">
      <c r="A67" s="46" t="s">
        <v>200</v>
      </c>
      <c r="B67" s="29" t="s">
        <v>85</v>
      </c>
      <c r="C67" s="108" t="s">
        <v>72</v>
      </c>
      <c r="D67" s="40"/>
      <c r="E67" s="180"/>
      <c r="F67" s="180"/>
      <c r="G67" s="180"/>
      <c r="H67" s="180"/>
      <c r="I67" s="180"/>
      <c r="J67" s="180"/>
      <c r="K67" s="180"/>
      <c r="L67" s="180"/>
      <c r="M67" s="109"/>
      <c r="N67" s="109"/>
    </row>
    <row r="68" spans="1:15" ht="15" hidden="1">
      <c r="A68" s="37" t="s">
        <v>201</v>
      </c>
      <c r="B68" s="38" t="s">
        <v>49</v>
      </c>
      <c r="C68" s="39" t="s">
        <v>72</v>
      </c>
      <c r="D68" s="99"/>
      <c r="E68" s="60"/>
      <c r="F68" s="195"/>
      <c r="G68" s="60"/>
      <c r="H68" s="60"/>
      <c r="I68" s="60"/>
      <c r="J68" s="60"/>
      <c r="K68" s="60"/>
      <c r="L68" s="60"/>
      <c r="M68" s="109"/>
      <c r="N68" s="109"/>
    </row>
    <row r="69" spans="1:15" ht="36" hidden="1">
      <c r="A69" s="6" t="s">
        <v>202</v>
      </c>
      <c r="B69" s="28" t="s">
        <v>86</v>
      </c>
      <c r="C69" s="108" t="s">
        <v>72</v>
      </c>
      <c r="D69" s="21"/>
      <c r="E69" s="109"/>
      <c r="F69" s="175"/>
      <c r="G69" s="109"/>
      <c r="H69" s="109"/>
      <c r="I69" s="109"/>
      <c r="J69" s="109"/>
      <c r="K69" s="109"/>
      <c r="L69" s="109"/>
      <c r="M69" s="109"/>
      <c r="N69" s="109"/>
    </row>
    <row r="70" spans="1:15" ht="60" hidden="1">
      <c r="A70" s="6" t="s">
        <v>203</v>
      </c>
      <c r="B70" s="28" t="s">
        <v>88</v>
      </c>
      <c r="C70" s="45" t="s">
        <v>72</v>
      </c>
      <c r="D70" s="96"/>
      <c r="E70" s="109"/>
      <c r="F70" s="183"/>
      <c r="G70" s="109"/>
      <c r="H70" s="109"/>
      <c r="I70" s="109"/>
      <c r="J70" s="109"/>
      <c r="K70" s="109"/>
      <c r="L70" s="109"/>
      <c r="M70" s="109"/>
      <c r="N70" s="109"/>
    </row>
    <row r="71" spans="1:15" ht="36" hidden="1">
      <c r="A71" s="52" t="s">
        <v>204</v>
      </c>
      <c r="B71" s="28" t="s">
        <v>89</v>
      </c>
      <c r="C71" s="108" t="s">
        <v>72</v>
      </c>
      <c r="D71" s="96"/>
      <c r="E71" s="109"/>
      <c r="F71" s="183"/>
      <c r="G71" s="109"/>
      <c r="H71" s="109"/>
      <c r="I71" s="109"/>
      <c r="J71" s="109"/>
      <c r="K71" s="109"/>
      <c r="L71" s="109"/>
      <c r="M71" s="109"/>
      <c r="N71" s="109"/>
    </row>
    <row r="72" spans="1:15" ht="15" hidden="1">
      <c r="A72" s="15"/>
      <c r="B72" s="43" t="s">
        <v>64</v>
      </c>
      <c r="C72" s="7" t="s">
        <v>70</v>
      </c>
      <c r="D72" s="5"/>
      <c r="E72" s="109"/>
      <c r="F72" s="175"/>
      <c r="G72" s="109"/>
      <c r="H72" s="109"/>
      <c r="I72" s="109"/>
      <c r="J72" s="109"/>
      <c r="K72" s="109"/>
      <c r="L72" s="109"/>
      <c r="M72" s="109"/>
      <c r="N72" s="109"/>
    </row>
    <row r="73" spans="1:15" ht="15" hidden="1">
      <c r="A73" s="15"/>
      <c r="B73" s="44" t="s">
        <v>65</v>
      </c>
      <c r="C73" s="7" t="s">
        <v>71</v>
      </c>
      <c r="D73" s="5"/>
      <c r="E73" s="109"/>
      <c r="F73" s="175"/>
      <c r="G73" s="109"/>
      <c r="H73" s="109"/>
      <c r="I73" s="109"/>
      <c r="J73" s="109"/>
      <c r="K73" s="109"/>
      <c r="L73" s="109"/>
      <c r="M73" s="109"/>
      <c r="N73" s="109"/>
    </row>
    <row r="74" spans="1:15" ht="48" hidden="1">
      <c r="A74" s="53" t="s">
        <v>205</v>
      </c>
      <c r="B74" s="28" t="s">
        <v>90</v>
      </c>
      <c r="C74" s="108" t="s">
        <v>72</v>
      </c>
      <c r="D74" s="5"/>
      <c r="E74" s="109"/>
      <c r="F74" s="175"/>
      <c r="G74" s="109"/>
      <c r="H74" s="109"/>
      <c r="I74" s="109"/>
      <c r="J74" s="109"/>
      <c r="K74" s="109"/>
      <c r="L74" s="109"/>
      <c r="M74" s="109"/>
      <c r="N74" s="109"/>
    </row>
    <row r="75" spans="1:15" ht="72" hidden="1">
      <c r="A75" s="21" t="s">
        <v>206</v>
      </c>
      <c r="B75" s="28" t="s">
        <v>94</v>
      </c>
      <c r="C75" s="45" t="s">
        <v>72</v>
      </c>
      <c r="D75" s="21"/>
      <c r="E75" s="109"/>
      <c r="F75" s="109"/>
      <c r="G75" s="109"/>
      <c r="H75" s="109"/>
      <c r="I75" s="109"/>
      <c r="J75" s="109"/>
      <c r="K75" s="109"/>
      <c r="L75" s="109"/>
      <c r="M75" s="109"/>
      <c r="N75" s="109"/>
    </row>
    <row r="76" spans="1:15" ht="15" hidden="1">
      <c r="A76" s="21" t="s">
        <v>207</v>
      </c>
      <c r="B76" s="107" t="s">
        <v>95</v>
      </c>
      <c r="C76" s="45" t="s">
        <v>72</v>
      </c>
      <c r="D76" s="21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  <row r="77" spans="1:15" ht="15" hidden="1">
      <c r="A77" s="21" t="s">
        <v>208</v>
      </c>
      <c r="B77" s="55" t="s">
        <v>96</v>
      </c>
      <c r="C77" s="45" t="s">
        <v>72</v>
      </c>
      <c r="D77" s="21"/>
      <c r="E77" s="109"/>
      <c r="F77" s="109"/>
      <c r="G77" s="109"/>
      <c r="H77" s="109"/>
      <c r="I77" s="109"/>
      <c r="J77" s="109"/>
      <c r="K77" s="109"/>
      <c r="L77" s="109"/>
      <c r="M77" s="109"/>
      <c r="N77" s="109"/>
    </row>
    <row r="78" spans="1:15" ht="24" hidden="1">
      <c r="A78" s="21" t="s">
        <v>209</v>
      </c>
      <c r="B78" s="28" t="s">
        <v>97</v>
      </c>
      <c r="C78" s="45" t="s">
        <v>72</v>
      </c>
      <c r="D78" s="21"/>
      <c r="E78" s="109"/>
      <c r="F78" s="109"/>
      <c r="G78" s="109"/>
      <c r="H78" s="109"/>
      <c r="I78" s="109"/>
      <c r="J78" s="109"/>
      <c r="K78" s="109"/>
      <c r="L78" s="109"/>
      <c r="M78" s="109"/>
      <c r="N78" s="109"/>
    </row>
    <row r="79" spans="1:15" ht="15" hidden="1">
      <c r="A79" s="21" t="s">
        <v>210</v>
      </c>
      <c r="B79" s="28" t="s">
        <v>98</v>
      </c>
      <c r="C79" s="45" t="s">
        <v>72</v>
      </c>
      <c r="D79" s="21"/>
      <c r="E79" s="109"/>
      <c r="F79" s="109"/>
      <c r="G79" s="109"/>
      <c r="H79" s="109"/>
      <c r="I79" s="109"/>
      <c r="J79" s="109"/>
      <c r="K79" s="109"/>
      <c r="L79" s="109"/>
      <c r="M79" s="109"/>
      <c r="N79" s="109"/>
    </row>
    <row r="80" spans="1:15" ht="25.5" hidden="1">
      <c r="A80" s="57" t="s">
        <v>211</v>
      </c>
      <c r="B80" s="58" t="s">
        <v>50</v>
      </c>
      <c r="C80" s="42" t="s">
        <v>72</v>
      </c>
      <c r="D80" s="60"/>
      <c r="E80" s="60"/>
      <c r="F80" s="60"/>
      <c r="G80" s="60"/>
      <c r="H80" s="60"/>
      <c r="I80" s="60"/>
      <c r="J80" s="60"/>
      <c r="K80" s="60"/>
      <c r="L80" s="60"/>
      <c r="M80" s="109"/>
      <c r="N80" s="109"/>
      <c r="O80" s="59"/>
    </row>
    <row r="81" spans="1:14" ht="24" hidden="1">
      <c r="A81" s="109" t="s">
        <v>212</v>
      </c>
      <c r="B81" s="17" t="s">
        <v>51</v>
      </c>
      <c r="C81" s="45" t="s">
        <v>72</v>
      </c>
      <c r="D81" s="21"/>
      <c r="E81" s="109"/>
      <c r="F81" s="109"/>
      <c r="G81" s="109"/>
      <c r="H81" s="109"/>
      <c r="I81" s="109"/>
      <c r="J81" s="109"/>
      <c r="K81" s="109"/>
      <c r="L81" s="109"/>
      <c r="M81" s="109"/>
      <c r="N81" s="109"/>
    </row>
    <row r="82" spans="1:14" ht="32.25" customHeight="1">
      <c r="A82" s="68" t="s">
        <v>104</v>
      </c>
      <c r="B82" s="64" t="s">
        <v>105</v>
      </c>
      <c r="C82" s="25" t="s">
        <v>15</v>
      </c>
      <c r="D82" s="106"/>
      <c r="E82" s="131">
        <f>E83</f>
        <v>522.22080000000005</v>
      </c>
      <c r="F82" s="72"/>
      <c r="G82" s="72">
        <f>G83+G86+G89</f>
        <v>0</v>
      </c>
      <c r="H82" s="72"/>
      <c r="I82" s="106">
        <f>I83+I86+I89</f>
        <v>564.52068480000003</v>
      </c>
      <c r="J82" s="72"/>
      <c r="K82" s="72"/>
      <c r="L82" s="72">
        <f>L83+L86+L89</f>
        <v>0</v>
      </c>
      <c r="M82" s="187"/>
      <c r="N82" s="106">
        <f>N83+N86+N89</f>
        <v>604.60165342079995</v>
      </c>
    </row>
    <row r="83" spans="1:14" ht="15">
      <c r="A83" s="69"/>
      <c r="B83" s="65" t="s">
        <v>106</v>
      </c>
      <c r="C83" s="63" t="s">
        <v>107</v>
      </c>
      <c r="D83" s="96"/>
      <c r="E83" s="181">
        <f>E84*E85</f>
        <v>522.22080000000005</v>
      </c>
      <c r="F83" s="175"/>
      <c r="G83" s="109"/>
      <c r="H83" s="109"/>
      <c r="I83" s="183">
        <f>I84*I85</f>
        <v>564.52068480000003</v>
      </c>
      <c r="J83" s="109"/>
      <c r="K83" s="109"/>
      <c r="L83" s="109"/>
      <c r="M83" s="109"/>
      <c r="N83" s="183">
        <f>N84*N85</f>
        <v>604.60165342079995</v>
      </c>
    </row>
    <row r="84" spans="1:14" ht="15">
      <c r="A84" s="69"/>
      <c r="B84" s="66" t="s">
        <v>108</v>
      </c>
      <c r="C84" s="63" t="s">
        <v>109</v>
      </c>
      <c r="D84" s="5"/>
      <c r="E84" s="175">
        <v>28.32</v>
      </c>
      <c r="F84" s="175"/>
      <c r="G84" s="109"/>
      <c r="H84" s="109"/>
      <c r="I84" s="175">
        <f>E84</f>
        <v>28.32</v>
      </c>
      <c r="J84" s="109"/>
      <c r="K84" s="109"/>
      <c r="L84" s="109"/>
      <c r="M84" s="109"/>
      <c r="N84" s="175">
        <v>28.32</v>
      </c>
    </row>
    <row r="85" spans="1:14" ht="15">
      <c r="A85" s="69"/>
      <c r="B85" s="66" t="s">
        <v>110</v>
      </c>
      <c r="C85" s="63" t="s">
        <v>71</v>
      </c>
      <c r="D85" s="5"/>
      <c r="E85" s="182">
        <v>18.440000000000001</v>
      </c>
      <c r="F85" s="175"/>
      <c r="G85" s="109"/>
      <c r="H85" s="175">
        <v>108.1</v>
      </c>
      <c r="I85" s="181">
        <f>E85*H85/100</f>
        <v>19.93364</v>
      </c>
      <c r="J85" s="109"/>
      <c r="K85" s="109"/>
      <c r="L85" s="109"/>
      <c r="M85" s="175">
        <v>107.1</v>
      </c>
      <c r="N85" s="181">
        <f>I85*M85/100</f>
        <v>21.348928439999998</v>
      </c>
    </row>
    <row r="86" spans="1:14" ht="15">
      <c r="A86" s="69"/>
      <c r="B86" s="66" t="s">
        <v>111</v>
      </c>
      <c r="C86" s="63" t="s">
        <v>107</v>
      </c>
      <c r="D86" s="21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1:14" ht="15">
      <c r="A87" s="69"/>
      <c r="B87" s="66" t="s">
        <v>112</v>
      </c>
      <c r="C87" s="63" t="s">
        <v>109</v>
      </c>
      <c r="D87" s="21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1:14" ht="15">
      <c r="A88" s="69"/>
      <c r="B88" s="66" t="s">
        <v>110</v>
      </c>
      <c r="C88" s="63" t="s">
        <v>71</v>
      </c>
      <c r="D88" s="21"/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1:14" ht="15">
      <c r="A89" s="69"/>
      <c r="B89" s="66" t="s">
        <v>113</v>
      </c>
      <c r="C89" s="63" t="s">
        <v>107</v>
      </c>
      <c r="D89" s="21"/>
      <c r="E89" s="109"/>
      <c r="F89" s="109"/>
      <c r="G89" s="109"/>
      <c r="H89" s="109"/>
      <c r="I89" s="109"/>
      <c r="J89" s="109"/>
      <c r="K89" s="109"/>
      <c r="L89" s="109"/>
      <c r="M89" s="109"/>
      <c r="N89" s="109"/>
    </row>
    <row r="90" spans="1:14" ht="15">
      <c r="A90" s="69"/>
      <c r="B90" s="66" t="s">
        <v>114</v>
      </c>
      <c r="C90" s="63" t="s">
        <v>109</v>
      </c>
      <c r="D90" s="21"/>
      <c r="E90" s="109"/>
      <c r="F90" s="109"/>
      <c r="G90" s="109"/>
      <c r="H90" s="109"/>
      <c r="I90" s="109"/>
      <c r="J90" s="109"/>
      <c r="K90" s="109"/>
      <c r="L90" s="109"/>
      <c r="M90" s="109"/>
      <c r="N90" s="109"/>
    </row>
    <row r="91" spans="1:14" ht="15">
      <c r="A91" s="70"/>
      <c r="B91" s="66" t="s">
        <v>110</v>
      </c>
      <c r="C91" s="63" t="s">
        <v>71</v>
      </c>
      <c r="D91" s="21"/>
      <c r="E91" s="109"/>
      <c r="F91" s="109"/>
      <c r="G91" s="109"/>
      <c r="H91" s="109"/>
      <c r="I91" s="109"/>
      <c r="J91" s="109"/>
      <c r="K91" s="109"/>
      <c r="L91" s="109"/>
      <c r="M91" s="109"/>
      <c r="N91" s="109"/>
    </row>
    <row r="92" spans="1:14" ht="29.25" customHeight="1">
      <c r="A92" s="76" t="s">
        <v>143</v>
      </c>
      <c r="B92" s="61" t="s">
        <v>115</v>
      </c>
      <c r="C92" s="74" t="s">
        <v>72</v>
      </c>
      <c r="D92" s="72"/>
      <c r="E92" s="72"/>
      <c r="F92" s="72"/>
      <c r="G92" s="72">
        <f>G93+G105+G114+G115+G117+G118+G119+G120</f>
        <v>0</v>
      </c>
      <c r="H92" s="71"/>
      <c r="I92" s="72"/>
      <c r="J92" s="71"/>
      <c r="K92" s="71"/>
      <c r="L92" s="72"/>
      <c r="M92" s="187"/>
      <c r="N92" s="72"/>
    </row>
    <row r="93" spans="1:14" ht="36">
      <c r="A93" s="76" t="s">
        <v>87</v>
      </c>
      <c r="B93" s="122" t="s">
        <v>116</v>
      </c>
      <c r="C93" s="80" t="s">
        <v>69</v>
      </c>
      <c r="D93" s="80"/>
      <c r="E93" s="95"/>
      <c r="F93" s="95"/>
      <c r="G93" s="95">
        <f>G94+G95+G96</f>
        <v>0</v>
      </c>
      <c r="H93" s="80"/>
      <c r="I93" s="95"/>
      <c r="J93" s="80"/>
      <c r="K93" s="80"/>
      <c r="L93" s="95"/>
      <c r="M93" s="178"/>
      <c r="N93" s="95"/>
    </row>
    <row r="94" spans="1:14" ht="25.5">
      <c r="A94" s="15" t="s">
        <v>144</v>
      </c>
      <c r="B94" s="34" t="s">
        <v>117</v>
      </c>
      <c r="C94" s="21" t="s">
        <v>69</v>
      </c>
      <c r="D94" s="21"/>
      <c r="E94" s="175"/>
      <c r="F94" s="109"/>
      <c r="G94" s="109"/>
      <c r="H94" s="175"/>
      <c r="I94" s="183"/>
      <c r="J94" s="109"/>
      <c r="K94" s="109"/>
      <c r="L94" s="109"/>
      <c r="M94" s="109"/>
      <c r="N94" s="109"/>
    </row>
    <row r="95" spans="1:14" ht="23.25" customHeight="1">
      <c r="A95" s="15" t="s">
        <v>145</v>
      </c>
      <c r="B95" s="34" t="s">
        <v>226</v>
      </c>
      <c r="C95" s="21" t="s">
        <v>69</v>
      </c>
      <c r="D95" s="21"/>
      <c r="E95" s="109"/>
      <c r="F95" s="109"/>
      <c r="G95" s="109"/>
      <c r="H95" s="109"/>
      <c r="I95" s="109"/>
      <c r="J95" s="109"/>
      <c r="K95" s="109"/>
      <c r="L95" s="109"/>
      <c r="M95" s="109"/>
      <c r="N95" s="109"/>
    </row>
    <row r="96" spans="1:14" ht="25.5">
      <c r="A96" s="15" t="s">
        <v>146</v>
      </c>
      <c r="B96" s="34" t="s">
        <v>227</v>
      </c>
      <c r="C96" s="21" t="s">
        <v>69</v>
      </c>
      <c r="D96" s="21"/>
      <c r="E96" s="109"/>
      <c r="F96" s="109"/>
      <c r="G96" s="109"/>
      <c r="H96" s="109"/>
      <c r="I96" s="109"/>
      <c r="J96" s="109"/>
      <c r="K96" s="109"/>
      <c r="L96" s="109"/>
      <c r="M96" s="109"/>
      <c r="N96" s="109"/>
    </row>
    <row r="97" spans="1:16" hidden="1">
      <c r="A97" s="15" t="s">
        <v>147</v>
      </c>
      <c r="B97" s="34" t="s">
        <v>118</v>
      </c>
      <c r="C97" s="21" t="s">
        <v>69</v>
      </c>
      <c r="D97" s="21"/>
      <c r="E97" s="109"/>
      <c r="F97" s="109"/>
      <c r="G97" s="109"/>
      <c r="H97" s="109"/>
      <c r="I97" s="109"/>
      <c r="J97" s="109"/>
      <c r="K97" s="109"/>
      <c r="L97" s="109"/>
      <c r="M97" s="109"/>
      <c r="N97" s="109"/>
    </row>
    <row r="98" spans="1:16" ht="25.5" hidden="1">
      <c r="A98" s="15" t="s">
        <v>148</v>
      </c>
      <c r="B98" s="34" t="s">
        <v>119</v>
      </c>
      <c r="C98" s="21" t="s">
        <v>69</v>
      </c>
      <c r="D98" s="21"/>
      <c r="E98" s="109"/>
      <c r="F98" s="109"/>
      <c r="G98" s="109"/>
      <c r="H98" s="109"/>
      <c r="I98" s="109"/>
      <c r="J98" s="109"/>
      <c r="K98" s="109"/>
      <c r="L98" s="109"/>
      <c r="M98" s="109"/>
      <c r="N98" s="109"/>
    </row>
    <row r="99" spans="1:16" ht="31.5" hidden="1" customHeight="1">
      <c r="A99" s="15" t="s">
        <v>149</v>
      </c>
      <c r="B99" s="34" t="s">
        <v>120</v>
      </c>
      <c r="C99" s="21" t="s">
        <v>69</v>
      </c>
      <c r="D99" s="21"/>
      <c r="E99" s="109"/>
      <c r="F99" s="109"/>
      <c r="G99" s="109"/>
      <c r="H99" s="109"/>
      <c r="I99" s="109"/>
      <c r="J99" s="109"/>
      <c r="K99" s="109"/>
      <c r="L99" s="109"/>
      <c r="M99" s="109"/>
      <c r="N99" s="109"/>
    </row>
    <row r="100" spans="1:16" ht="25.5" hidden="1">
      <c r="A100" s="15" t="s">
        <v>150</v>
      </c>
      <c r="B100" s="34" t="s">
        <v>121</v>
      </c>
      <c r="C100" s="21" t="s">
        <v>69</v>
      </c>
      <c r="D100" s="21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</row>
    <row r="101" spans="1:16" ht="38.25" hidden="1">
      <c r="A101" s="15" t="s">
        <v>151</v>
      </c>
      <c r="B101" s="34" t="s">
        <v>122</v>
      </c>
      <c r="C101" s="21" t="s">
        <v>69</v>
      </c>
      <c r="D101" s="21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</row>
    <row r="102" spans="1:16" ht="31.5" hidden="1" customHeight="1">
      <c r="A102" s="4" t="s">
        <v>152</v>
      </c>
      <c r="B102" s="34" t="s">
        <v>123</v>
      </c>
      <c r="C102" s="21" t="s">
        <v>69</v>
      </c>
      <c r="D102" s="21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</row>
    <row r="103" spans="1:16" hidden="1">
      <c r="B103" s="16" t="s">
        <v>124</v>
      </c>
      <c r="C103" s="21"/>
      <c r="D103" s="21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4" spans="1:16" ht="25.5" hidden="1">
      <c r="B104" s="16" t="s">
        <v>125</v>
      </c>
      <c r="C104" s="21"/>
      <c r="D104" s="21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</row>
    <row r="105" spans="1:16" ht="21" customHeight="1">
      <c r="A105" s="76" t="s">
        <v>91</v>
      </c>
      <c r="B105" s="58" t="s">
        <v>126</v>
      </c>
      <c r="C105" s="80" t="s">
        <v>69</v>
      </c>
      <c r="D105" s="95"/>
      <c r="E105" s="95">
        <v>29</v>
      </c>
      <c r="F105" s="95"/>
      <c r="G105" s="95">
        <f>G106+G107+G108+G109+G110+G111+G112+G113</f>
        <v>0</v>
      </c>
      <c r="H105" s="80"/>
      <c r="I105" s="95">
        <f>I106+I107+I108+I109+I110+I111+I112+I113</f>
        <v>30.15</v>
      </c>
      <c r="J105" s="80"/>
      <c r="K105" s="80"/>
      <c r="L105" s="95">
        <f>L106+L107+L108+L109+L110+L111+L112+L113</f>
        <v>0</v>
      </c>
      <c r="M105" s="178"/>
      <c r="N105" s="95">
        <f>N106+N107+N108+N109+N110+N111+N112+N113</f>
        <v>31.32</v>
      </c>
    </row>
    <row r="106" spans="1:16" ht="15.75" customHeight="1">
      <c r="A106" s="15" t="s">
        <v>92</v>
      </c>
      <c r="B106" s="16" t="s">
        <v>247</v>
      </c>
      <c r="C106" s="21" t="s">
        <v>69</v>
      </c>
      <c r="D106" s="21"/>
      <c r="E106" s="175">
        <v>29</v>
      </c>
      <c r="F106" s="109"/>
      <c r="G106" s="109"/>
      <c r="H106" s="109"/>
      <c r="I106" s="175">
        <v>30.15</v>
      </c>
      <c r="J106" s="109"/>
      <c r="K106" s="109"/>
      <c r="L106" s="109"/>
      <c r="M106" s="109"/>
      <c r="N106" s="175">
        <v>31.32</v>
      </c>
      <c r="O106">
        <f>I136*I127*0.2/100</f>
        <v>30.157380304896005</v>
      </c>
      <c r="P106">
        <f>N136*N127*0.2/100</f>
        <v>31.320104670334768</v>
      </c>
    </row>
    <row r="107" spans="1:16" ht="25.5">
      <c r="A107" s="15" t="s">
        <v>93</v>
      </c>
      <c r="B107" s="16" t="s">
        <v>127</v>
      </c>
      <c r="C107" s="21" t="s">
        <v>69</v>
      </c>
      <c r="D107" s="21"/>
      <c r="E107" s="175"/>
      <c r="F107" s="109"/>
      <c r="G107" s="109"/>
      <c r="H107" s="109"/>
      <c r="I107" s="175"/>
      <c r="J107" s="109"/>
      <c r="K107" s="109"/>
      <c r="L107" s="109"/>
      <c r="M107" s="109"/>
      <c r="N107" s="109"/>
    </row>
    <row r="108" spans="1:16" ht="25.5">
      <c r="A108" s="15" t="s">
        <v>153</v>
      </c>
      <c r="B108" s="16" t="s">
        <v>128</v>
      </c>
      <c r="C108" s="21" t="s">
        <v>69</v>
      </c>
      <c r="D108" s="21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</row>
    <row r="109" spans="1:16">
      <c r="A109" s="15" t="s">
        <v>154</v>
      </c>
      <c r="B109" s="16" t="s">
        <v>129</v>
      </c>
      <c r="C109" s="21" t="s">
        <v>69</v>
      </c>
      <c r="D109" s="5"/>
      <c r="E109" s="175"/>
      <c r="F109" s="175"/>
      <c r="G109" s="109"/>
      <c r="H109" s="109"/>
      <c r="I109" s="175"/>
      <c r="J109" s="109"/>
      <c r="K109" s="109"/>
      <c r="L109" s="109"/>
      <c r="M109" s="109"/>
      <c r="N109" s="109"/>
    </row>
    <row r="110" spans="1:16" ht="25.5">
      <c r="A110" s="15" t="s">
        <v>155</v>
      </c>
      <c r="B110" s="16" t="s">
        <v>130</v>
      </c>
      <c r="C110" s="21" t="s">
        <v>69</v>
      </c>
      <c r="D110" s="21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</row>
    <row r="111" spans="1:16">
      <c r="A111" s="15" t="s">
        <v>156</v>
      </c>
      <c r="B111" s="16" t="s">
        <v>131</v>
      </c>
      <c r="C111" s="21" t="s">
        <v>69</v>
      </c>
      <c r="D111" s="21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</row>
    <row r="112" spans="1:16" ht="24">
      <c r="A112" s="15" t="s">
        <v>157</v>
      </c>
      <c r="B112" s="17" t="s">
        <v>132</v>
      </c>
      <c r="C112" s="21" t="s">
        <v>69</v>
      </c>
      <c r="D112" s="21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1:14" ht="18" customHeight="1">
      <c r="A113" s="4" t="s">
        <v>158</v>
      </c>
      <c r="B113" s="16" t="s">
        <v>133</v>
      </c>
      <c r="C113" s="21" t="s">
        <v>69</v>
      </c>
      <c r="D113" s="21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</row>
    <row r="114" spans="1:14" ht="38.25">
      <c r="A114" s="76" t="s">
        <v>99</v>
      </c>
      <c r="B114" s="58" t="s">
        <v>134</v>
      </c>
      <c r="C114" s="80" t="s">
        <v>69</v>
      </c>
      <c r="D114" s="95"/>
      <c r="E114" s="95"/>
      <c r="F114" s="95"/>
      <c r="G114" s="80"/>
      <c r="H114" s="80"/>
      <c r="I114" s="95"/>
      <c r="J114" s="80"/>
      <c r="K114" s="80"/>
      <c r="L114" s="80"/>
      <c r="M114" s="178"/>
      <c r="N114" s="109"/>
    </row>
    <row r="115" spans="1:14" ht="38.25">
      <c r="A115" s="76" t="s">
        <v>100</v>
      </c>
      <c r="B115" s="77" t="s">
        <v>135</v>
      </c>
      <c r="C115" s="80" t="s">
        <v>69</v>
      </c>
      <c r="D115" s="80"/>
      <c r="E115" s="80"/>
      <c r="F115" s="80"/>
      <c r="G115" s="80"/>
      <c r="H115" s="80"/>
      <c r="I115" s="80"/>
      <c r="J115" s="80"/>
      <c r="K115" s="80"/>
      <c r="L115" s="80"/>
      <c r="M115" s="109"/>
      <c r="N115" s="109"/>
    </row>
    <row r="116" spans="1:14" ht="25.5">
      <c r="A116" s="78" t="s">
        <v>159</v>
      </c>
      <c r="B116" s="34" t="s">
        <v>136</v>
      </c>
      <c r="C116" s="21" t="s">
        <v>69</v>
      </c>
      <c r="D116" s="21"/>
      <c r="E116" s="178"/>
      <c r="F116" s="109"/>
      <c r="G116" s="109"/>
      <c r="H116" s="109"/>
      <c r="I116" s="109"/>
      <c r="J116" s="109"/>
      <c r="K116" s="109"/>
      <c r="L116" s="109"/>
      <c r="M116" s="109"/>
      <c r="N116" s="109"/>
    </row>
    <row r="117" spans="1:14" ht="21.75" customHeight="1">
      <c r="A117" s="57" t="s">
        <v>101</v>
      </c>
      <c r="B117" s="58" t="s">
        <v>137</v>
      </c>
      <c r="C117" s="80" t="s">
        <v>69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178"/>
      <c r="N117" s="109"/>
    </row>
    <row r="118" spans="1:14" ht="25.5">
      <c r="A118" s="80" t="s">
        <v>102</v>
      </c>
      <c r="B118" s="58" t="s">
        <v>138</v>
      </c>
      <c r="C118" s="80" t="s">
        <v>69</v>
      </c>
      <c r="D118" s="80"/>
      <c r="E118" s="80"/>
      <c r="F118" s="80"/>
      <c r="G118" s="80"/>
      <c r="H118" s="80"/>
      <c r="I118" s="80"/>
      <c r="J118" s="80"/>
      <c r="K118" s="80"/>
      <c r="L118" s="80"/>
      <c r="M118" s="109"/>
      <c r="N118" s="109"/>
    </row>
    <row r="119" spans="1:14" ht="38.25">
      <c r="A119" s="80" t="s">
        <v>103</v>
      </c>
      <c r="B119" s="58" t="s">
        <v>139</v>
      </c>
      <c r="C119" s="80" t="s">
        <v>69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109"/>
      <c r="N119" s="109"/>
    </row>
    <row r="120" spans="1:14" ht="25.5">
      <c r="A120" s="81" t="s">
        <v>160</v>
      </c>
      <c r="B120" s="123" t="s">
        <v>140</v>
      </c>
      <c r="C120" s="80" t="s">
        <v>69</v>
      </c>
      <c r="D120" s="80"/>
      <c r="E120" s="80"/>
      <c r="F120" s="80"/>
      <c r="G120" s="80"/>
      <c r="H120" s="80"/>
      <c r="I120" s="80"/>
      <c r="J120" s="80"/>
      <c r="K120" s="80"/>
      <c r="L120" s="80"/>
      <c r="M120" s="109"/>
      <c r="N120" s="109"/>
    </row>
    <row r="121" spans="1:14">
      <c r="A121" s="79" t="s">
        <v>161</v>
      </c>
      <c r="B121" s="16" t="s">
        <v>141</v>
      </c>
      <c r="C121" s="21"/>
      <c r="D121" s="21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</row>
    <row r="122" spans="1:14" ht="25.5">
      <c r="A122" s="82" t="s">
        <v>161</v>
      </c>
      <c r="B122" s="16" t="s">
        <v>142</v>
      </c>
      <c r="C122" s="21"/>
      <c r="D122" s="21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</row>
    <row r="123" spans="1:14" ht="19.5" customHeight="1">
      <c r="A123" s="84">
        <v>2</v>
      </c>
      <c r="B123" s="22" t="s">
        <v>162</v>
      </c>
      <c r="C123" s="83" t="s">
        <v>69</v>
      </c>
      <c r="D123" s="24"/>
      <c r="E123" s="84"/>
      <c r="F123" s="184"/>
      <c r="G123" s="184"/>
      <c r="H123" s="184"/>
      <c r="I123" s="84"/>
      <c r="J123" s="184"/>
      <c r="K123" s="184"/>
      <c r="L123" s="184"/>
      <c r="M123" s="184"/>
      <c r="N123" s="84"/>
    </row>
    <row r="124" spans="1:14" ht="18" customHeight="1">
      <c r="A124" s="87">
        <v>3</v>
      </c>
      <c r="B124" s="85" t="s">
        <v>163</v>
      </c>
      <c r="C124" s="83" t="s">
        <v>69</v>
      </c>
      <c r="D124" s="83"/>
      <c r="E124" s="84">
        <v>116</v>
      </c>
      <c r="F124" s="83"/>
      <c r="G124" s="83"/>
      <c r="H124" s="83"/>
      <c r="I124" s="185">
        <v>120.64</v>
      </c>
      <c r="J124" s="83"/>
      <c r="K124" s="83"/>
      <c r="L124" s="83"/>
      <c r="M124" s="184"/>
      <c r="N124" s="176">
        <v>125.28</v>
      </c>
    </row>
    <row r="125" spans="1:14">
      <c r="A125" s="88" t="s">
        <v>167</v>
      </c>
      <c r="B125" s="16" t="s">
        <v>164</v>
      </c>
      <c r="C125" s="21" t="s">
        <v>69</v>
      </c>
      <c r="D125" s="21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</row>
    <row r="126" spans="1:14" ht="48">
      <c r="A126" s="88" t="s">
        <v>168</v>
      </c>
      <c r="B126" s="17" t="s">
        <v>165</v>
      </c>
      <c r="C126" s="21" t="s">
        <v>69</v>
      </c>
      <c r="D126" s="21"/>
      <c r="E126" s="175">
        <v>116</v>
      </c>
      <c r="F126" s="109"/>
      <c r="G126" s="109"/>
      <c r="H126" s="109"/>
      <c r="I126" s="181">
        <f>(I127*I136)/100-I106</f>
        <v>120.63690152448001</v>
      </c>
      <c r="J126" s="181">
        <f t="shared" ref="J126:N126" si="1">(J127*J136)/100-J106</f>
        <v>0</v>
      </c>
      <c r="K126" s="181">
        <f t="shared" si="1"/>
        <v>0</v>
      </c>
      <c r="L126" s="181">
        <f t="shared" si="1"/>
        <v>0</v>
      </c>
      <c r="M126" s="181"/>
      <c r="N126" s="181">
        <f>(N127*N136)/100-N106</f>
        <v>125.28052335167385</v>
      </c>
    </row>
    <row r="127" spans="1:14">
      <c r="A127" s="89" t="s">
        <v>169</v>
      </c>
      <c r="B127" s="16" t="s">
        <v>166</v>
      </c>
      <c r="C127" s="90" t="s">
        <v>24</v>
      </c>
      <c r="D127" s="21"/>
      <c r="E127" s="181">
        <f>(E126+E106)/E136*100</f>
        <v>4.163053901499274</v>
      </c>
      <c r="F127" s="109"/>
      <c r="G127" s="109"/>
      <c r="H127" s="109"/>
      <c r="I127" s="175">
        <v>4.16</v>
      </c>
      <c r="J127" s="175"/>
      <c r="K127" s="175"/>
      <c r="L127" s="175"/>
      <c r="M127" s="175"/>
      <c r="N127" s="175">
        <v>4.16</v>
      </c>
    </row>
    <row r="128" spans="1:14" ht="18.75" customHeight="1">
      <c r="A128" s="87">
        <v>4</v>
      </c>
      <c r="B128" s="85" t="s">
        <v>170</v>
      </c>
      <c r="C128" s="83" t="s">
        <v>69</v>
      </c>
      <c r="D128" s="2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</row>
    <row r="129" spans="1:14" ht="33.75">
      <c r="A129" s="86" t="s">
        <v>177</v>
      </c>
      <c r="B129" s="91" t="s">
        <v>171</v>
      </c>
      <c r="C129" s="21"/>
      <c r="D129" s="21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1:14" ht="67.5">
      <c r="A130" s="86" t="s">
        <v>178</v>
      </c>
      <c r="B130" s="91" t="s">
        <v>172</v>
      </c>
      <c r="C130" s="21"/>
      <c r="D130" s="21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</row>
    <row r="131" spans="1:14" ht="33.75">
      <c r="A131" s="86" t="s">
        <v>180</v>
      </c>
      <c r="B131" s="91" t="s">
        <v>173</v>
      </c>
      <c r="C131" s="21"/>
      <c r="D131" s="21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1:14" ht="56.25">
      <c r="A132" s="86" t="s">
        <v>179</v>
      </c>
      <c r="B132" s="91" t="s">
        <v>174</v>
      </c>
      <c r="C132" s="21"/>
      <c r="D132" s="21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</row>
    <row r="133" spans="1:14" ht="33.75">
      <c r="A133" s="86" t="s">
        <v>181</v>
      </c>
      <c r="B133" s="91" t="s">
        <v>175</v>
      </c>
      <c r="C133" s="21"/>
      <c r="D133" s="21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</row>
    <row r="134" spans="1:14" ht="33.75">
      <c r="A134" s="92" t="s">
        <v>182</v>
      </c>
      <c r="B134" s="91" t="s">
        <v>176</v>
      </c>
      <c r="C134" s="21"/>
      <c r="D134" s="21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5" spans="1:14" ht="17.25" customHeight="1">
      <c r="A135" s="84">
        <v>5</v>
      </c>
      <c r="B135" s="22" t="s">
        <v>183</v>
      </c>
      <c r="C135" s="83" t="s">
        <v>69</v>
      </c>
      <c r="D135" s="100"/>
      <c r="E135" s="185">
        <f>E33+E123+E124+E128+E105</f>
        <v>3628.02</v>
      </c>
      <c r="F135" s="185">
        <f t="shared" ref="F135:N135" si="2">F33+F123+F124+F128+F105</f>
        <v>0</v>
      </c>
      <c r="G135" s="185">
        <f t="shared" si="2"/>
        <v>0</v>
      </c>
      <c r="H135" s="185"/>
      <c r="I135" s="185">
        <f>I33+I123+I124+I128+I105</f>
        <v>3775.4751328000002</v>
      </c>
      <c r="J135" s="185">
        <f t="shared" si="2"/>
        <v>0</v>
      </c>
      <c r="K135" s="185">
        <f t="shared" si="2"/>
        <v>0</v>
      </c>
      <c r="L135" s="185">
        <f t="shared" si="2"/>
        <v>0</v>
      </c>
      <c r="M135" s="185"/>
      <c r="N135" s="185">
        <f t="shared" si="2"/>
        <v>3921.0356574921598</v>
      </c>
    </row>
    <row r="136" spans="1:14" ht="17.25" customHeight="1">
      <c r="A136" s="95">
        <v>6</v>
      </c>
      <c r="B136" s="94" t="s">
        <v>191</v>
      </c>
      <c r="C136" s="108" t="s">
        <v>192</v>
      </c>
      <c r="D136" s="101"/>
      <c r="E136" s="186">
        <f>E135-E106-E124-E128</f>
        <v>3483.02</v>
      </c>
      <c r="F136" s="101"/>
      <c r="G136" s="101">
        <f>G135-G106-G124-G128</f>
        <v>0</v>
      </c>
      <c r="H136" s="80"/>
      <c r="I136" s="186">
        <f>I135-I106-I124-I128</f>
        <v>3624.6851328000002</v>
      </c>
      <c r="J136" s="80"/>
      <c r="K136" s="80"/>
      <c r="L136" s="101">
        <f>L135-L106-L124-L128</f>
        <v>0</v>
      </c>
      <c r="M136" s="109"/>
      <c r="N136" s="101">
        <f>N135-N106-N124-N128</f>
        <v>3764.4356574921594</v>
      </c>
    </row>
    <row r="137" spans="1:14" ht="15">
      <c r="A137" s="5">
        <v>7</v>
      </c>
      <c r="B137" s="93" t="s">
        <v>184</v>
      </c>
      <c r="C137" s="108" t="s">
        <v>185</v>
      </c>
      <c r="D137" s="98"/>
      <c r="E137" s="181">
        <f>E136/E20</f>
        <v>91.178534031413605</v>
      </c>
      <c r="F137" s="181"/>
      <c r="G137" s="181" t="e">
        <f>G136/G20</f>
        <v>#DIV/0!</v>
      </c>
      <c r="H137" s="109"/>
      <c r="I137" s="181">
        <f>I136/I20</f>
        <v>94.88704536125654</v>
      </c>
      <c r="J137" s="109"/>
      <c r="K137" s="109"/>
      <c r="L137" s="181" t="e">
        <f>L136/L20</f>
        <v>#DIV/0!</v>
      </c>
      <c r="M137" s="109"/>
      <c r="N137" s="181">
        <f>N136/N20</f>
        <v>98.545436060004164</v>
      </c>
    </row>
    <row r="138" spans="1:14" ht="15">
      <c r="A138" s="5">
        <v>8</v>
      </c>
      <c r="B138" s="54" t="s">
        <v>186</v>
      </c>
      <c r="C138" s="54" t="s">
        <v>187</v>
      </c>
      <c r="D138" s="102"/>
      <c r="E138" s="102">
        <f>E135/E20</f>
        <v>94.974345549738217</v>
      </c>
      <c r="F138" s="102"/>
      <c r="G138" s="102" t="e">
        <f>G135/G20</f>
        <v>#DIV/0!</v>
      </c>
      <c r="H138" s="109"/>
      <c r="I138" s="102">
        <f>I135/I20</f>
        <v>98.83442756020942</v>
      </c>
      <c r="J138" s="109"/>
      <c r="K138" s="109"/>
      <c r="L138" s="102" t="e">
        <f>L135/L20</f>
        <v>#DIV/0!</v>
      </c>
      <c r="M138" s="109"/>
      <c r="N138" s="102">
        <f>N135/N20</f>
        <v>102.64491249979476</v>
      </c>
    </row>
    <row r="139" spans="1:14" ht="15">
      <c r="A139" s="92" t="s">
        <v>193</v>
      </c>
      <c r="B139" s="41" t="s">
        <v>188</v>
      </c>
      <c r="C139" s="54" t="s">
        <v>187</v>
      </c>
      <c r="D139" s="5"/>
      <c r="E139" s="181">
        <f>E138</f>
        <v>94.974345549738217</v>
      </c>
      <c r="F139" s="175"/>
      <c r="G139" s="109"/>
      <c r="H139" s="109"/>
      <c r="I139" s="181">
        <f>I138</f>
        <v>98.83442756020942</v>
      </c>
      <c r="J139" s="109"/>
      <c r="K139" s="109"/>
      <c r="L139" s="109"/>
      <c r="M139" s="109"/>
      <c r="N139" s="181">
        <f>N138</f>
        <v>102.64491249979476</v>
      </c>
    </row>
    <row r="140" spans="1:14" ht="15">
      <c r="A140" s="92" t="s">
        <v>194</v>
      </c>
      <c r="B140" s="62" t="s">
        <v>189</v>
      </c>
      <c r="C140" s="108" t="s">
        <v>190</v>
      </c>
      <c r="D140" s="21"/>
      <c r="E140" s="109"/>
      <c r="F140" s="109"/>
      <c r="G140" s="109"/>
      <c r="H140" s="109"/>
      <c r="I140" s="183">
        <f>I138/E138*100</f>
        <v>104.0643417842239</v>
      </c>
      <c r="J140" s="109"/>
      <c r="K140" s="109"/>
      <c r="L140" s="109"/>
      <c r="M140" s="109"/>
      <c r="N140" s="183">
        <f>N139/I139*100</f>
        <v>103.85542268382544</v>
      </c>
    </row>
    <row r="142" spans="1:14">
      <c r="A142" t="s">
        <v>243</v>
      </c>
      <c r="I142" t="s">
        <v>244</v>
      </c>
    </row>
  </sheetData>
  <mergeCells count="14">
    <mergeCell ref="I1:N1"/>
    <mergeCell ref="H2:N2"/>
    <mergeCell ref="A4:N4"/>
    <mergeCell ref="A5:N5"/>
    <mergeCell ref="A7:A11"/>
    <mergeCell ref="B7:B11"/>
    <mergeCell ref="C7:C11"/>
    <mergeCell ref="D7:E10"/>
    <mergeCell ref="F7:I9"/>
    <mergeCell ref="J7:N9"/>
    <mergeCell ref="F10:G10"/>
    <mergeCell ref="H10:I10"/>
    <mergeCell ref="J10:L10"/>
    <mergeCell ref="M10:N10"/>
  </mergeCells>
  <pageMargins left="0.70866141732283472" right="0" top="0.39370078740157483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tabSelected="1" workbookViewId="0">
      <selection sqref="A1:K14"/>
    </sheetView>
  </sheetViews>
  <sheetFormatPr defaultRowHeight="12.75"/>
  <cols>
    <col min="1" max="1" width="9.140625" customWidth="1"/>
    <col min="2" max="2" width="31.7109375" customWidth="1"/>
    <col min="3" max="3" width="8.28515625" customWidth="1"/>
    <col min="4" max="4" width="7.5703125" hidden="1" customWidth="1"/>
    <col min="5" max="5" width="7.7109375" hidden="1" customWidth="1"/>
    <col min="6" max="6" width="6.85546875" hidden="1" customWidth="1"/>
    <col min="7" max="7" width="7.7109375" hidden="1" customWidth="1"/>
    <col min="8" max="8" width="12.28515625" customWidth="1"/>
    <col min="9" max="9" width="13.42578125" customWidth="1"/>
    <col min="10" max="10" width="12.42578125" customWidth="1"/>
  </cols>
  <sheetData>
    <row r="1" spans="1:11">
      <c r="I1" s="137" t="s">
        <v>241</v>
      </c>
      <c r="J1" s="137"/>
      <c r="K1" s="137"/>
    </row>
    <row r="2" spans="1:11">
      <c r="I2" s="137" t="s">
        <v>245</v>
      </c>
      <c r="J2" s="137"/>
      <c r="K2" s="137"/>
    </row>
    <row r="5" spans="1:11">
      <c r="A5" s="138" t="s">
        <v>228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7" spans="1:11" ht="13.5" thickBot="1">
      <c r="A7" s="170" t="s">
        <v>229</v>
      </c>
      <c r="B7" s="170" t="s">
        <v>230</v>
      </c>
      <c r="C7" s="170" t="s">
        <v>231</v>
      </c>
      <c r="D7" s="172" t="s">
        <v>3</v>
      </c>
      <c r="E7" s="173"/>
      <c r="F7" s="174" t="s">
        <v>4</v>
      </c>
      <c r="G7" s="172"/>
      <c r="H7" s="170">
        <v>2015</v>
      </c>
      <c r="I7" s="170">
        <v>2016</v>
      </c>
      <c r="J7" s="170">
        <v>2017</v>
      </c>
    </row>
    <row r="8" spans="1:11" ht="13.5" thickBot="1">
      <c r="A8" s="171"/>
      <c r="B8" s="171"/>
      <c r="C8" s="171"/>
      <c r="D8" s="124" t="s">
        <v>6</v>
      </c>
      <c r="E8" s="124" t="s">
        <v>5</v>
      </c>
      <c r="F8" s="124" t="s">
        <v>6</v>
      </c>
      <c r="G8" s="133" t="s">
        <v>232</v>
      </c>
      <c r="H8" s="171"/>
      <c r="I8" s="171"/>
      <c r="J8" s="171"/>
    </row>
    <row r="9" spans="1:11">
      <c r="A9" s="134">
        <v>1</v>
      </c>
      <c r="B9" s="135">
        <v>2</v>
      </c>
      <c r="C9" s="134">
        <v>3</v>
      </c>
      <c r="D9" s="132">
        <v>4</v>
      </c>
      <c r="E9" s="132">
        <v>5</v>
      </c>
      <c r="F9" s="132">
        <v>6</v>
      </c>
      <c r="G9" s="132">
        <v>7</v>
      </c>
      <c r="H9" s="135">
        <v>4</v>
      </c>
      <c r="I9" s="134">
        <v>5</v>
      </c>
      <c r="J9" s="134">
        <v>6</v>
      </c>
    </row>
    <row r="10" spans="1:11" ht="25.5">
      <c r="A10" s="21">
        <v>1</v>
      </c>
      <c r="B10" s="125" t="s">
        <v>228</v>
      </c>
      <c r="C10" s="21" t="s">
        <v>236</v>
      </c>
      <c r="D10" s="21"/>
      <c r="E10" s="21"/>
      <c r="F10" s="21"/>
      <c r="G10" s="21"/>
      <c r="H10" s="21"/>
      <c r="I10" s="5">
        <v>0</v>
      </c>
      <c r="J10" s="5">
        <v>0</v>
      </c>
    </row>
    <row r="11" spans="1:11" ht="42.75" customHeight="1">
      <c r="A11" s="21">
        <v>2</v>
      </c>
      <c r="B11" s="127" t="s">
        <v>233</v>
      </c>
      <c r="C11" s="5" t="s">
        <v>24</v>
      </c>
      <c r="D11" s="21"/>
      <c r="E11" s="21"/>
      <c r="F11" s="21"/>
      <c r="G11" s="21"/>
      <c r="H11" s="21"/>
      <c r="I11" s="5">
        <v>0</v>
      </c>
      <c r="J11" s="5">
        <v>0</v>
      </c>
    </row>
    <row r="12" spans="1:11" ht="76.5" customHeight="1">
      <c r="A12" s="67">
        <v>3</v>
      </c>
      <c r="B12" s="126" t="s">
        <v>234</v>
      </c>
      <c r="C12" s="75" t="s">
        <v>69</v>
      </c>
      <c r="D12" s="75"/>
      <c r="E12" s="75"/>
      <c r="F12" s="75"/>
      <c r="G12" s="75"/>
      <c r="H12" s="75"/>
      <c r="I12" s="136">
        <v>0</v>
      </c>
      <c r="J12" s="136">
        <v>0</v>
      </c>
    </row>
    <row r="13" spans="1:11" ht="25.5">
      <c r="A13" s="111">
        <v>4</v>
      </c>
      <c r="B13" s="127" t="s">
        <v>235</v>
      </c>
      <c r="C13" s="21" t="s">
        <v>237</v>
      </c>
      <c r="D13" s="21"/>
      <c r="E13" s="21"/>
      <c r="F13" s="21"/>
      <c r="G13" s="21"/>
      <c r="H13" s="21"/>
      <c r="I13" s="5">
        <v>1</v>
      </c>
      <c r="J13" s="5">
        <v>1</v>
      </c>
    </row>
  </sheetData>
  <mergeCells count="11">
    <mergeCell ref="I1:K1"/>
    <mergeCell ref="I2:K2"/>
    <mergeCell ref="A5:K5"/>
    <mergeCell ref="I7:I8"/>
    <mergeCell ref="J7:J8"/>
    <mergeCell ref="A7:A8"/>
    <mergeCell ref="B7:B8"/>
    <mergeCell ref="C7:C8"/>
    <mergeCell ref="D7:E7"/>
    <mergeCell ref="F7:G7"/>
    <mergeCell ref="H7:H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Водоотв 2016, 2017 чистый </vt:lpstr>
      <vt:lpstr>ИКА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613bylkova</dc:creator>
  <cp:lastModifiedBy>takovalevskaya</cp:lastModifiedBy>
  <cp:lastPrinted>2014-10-08T00:50:03Z</cp:lastPrinted>
  <dcterms:created xsi:type="dcterms:W3CDTF">2014-04-02T22:49:11Z</dcterms:created>
  <dcterms:modified xsi:type="dcterms:W3CDTF">2014-10-08T00:57:10Z</dcterms:modified>
</cp:coreProperties>
</file>